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éta\OF\Pověření vedení OF\čerpání rozpočtu\čerpání 2023\"/>
    </mc:Choice>
  </mc:AlternateContent>
  <xr:revisionPtr revIDLastSave="0" documentId="13_ncr:1_{1999884F-2283-4AD8-B0E4-C8D1E5F774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. Rozpočtové příjmy" sheetId="1" r:id="rId1"/>
    <sheet name="II. Rozpočtové výdaje" sheetId="2" r:id="rId2"/>
    <sheet name="III. Stavy bankovních účtů" sheetId="13" r:id="rId3"/>
    <sheet name="IV. Rezerva" sheetId="14" r:id="rId4"/>
    <sheet name="V. Stavy úvěrových účtů" sheetId="15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J10" i="2" l="1"/>
  <c r="J9" i="2"/>
  <c r="I14" i="2"/>
  <c r="E2" i="14"/>
  <c r="D4" i="15"/>
  <c r="C4" i="15"/>
  <c r="D10" i="14"/>
  <c r="D9" i="14"/>
  <c r="D8" i="14"/>
  <c r="D7" i="14"/>
  <c r="D6" i="14"/>
  <c r="D5" i="14"/>
  <c r="D4" i="14"/>
  <c r="D2" i="14"/>
  <c r="C12" i="13"/>
  <c r="D11" i="14" l="1"/>
  <c r="G288" i="2"/>
  <c r="G287" i="2"/>
  <c r="G286" i="2"/>
  <c r="G285" i="2"/>
  <c r="G284" i="2"/>
  <c r="G283" i="2"/>
  <c r="G282" i="2"/>
  <c r="G281" i="2"/>
  <c r="G280" i="2"/>
  <c r="G279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7" i="2"/>
  <c r="G268" i="2"/>
  <c r="G269" i="2"/>
  <c r="G270" i="2"/>
  <c r="G271" i="2"/>
  <c r="G273" i="2"/>
  <c r="G274" i="2"/>
  <c r="G275" i="2"/>
  <c r="G276" i="2"/>
  <c r="G277" i="2"/>
  <c r="G278" i="2"/>
  <c r="G238" i="2"/>
  <c r="G237" i="2"/>
  <c r="G233" i="2"/>
  <c r="G234" i="2"/>
  <c r="G235" i="2"/>
  <c r="G236" i="2"/>
  <c r="G232" i="2"/>
  <c r="G231" i="2"/>
  <c r="G225" i="2"/>
  <c r="G226" i="2"/>
  <c r="G227" i="2"/>
  <c r="G228" i="2"/>
  <c r="G229" i="2"/>
  <c r="G230" i="2"/>
  <c r="G224" i="2"/>
  <c r="G223" i="2"/>
  <c r="G213" i="2"/>
  <c r="G214" i="2"/>
  <c r="G215" i="2"/>
  <c r="G216" i="2"/>
  <c r="G217" i="2"/>
  <c r="G218" i="2"/>
  <c r="G219" i="2"/>
  <c r="G220" i="2"/>
  <c r="G221" i="2"/>
  <c r="G222" i="2"/>
  <c r="G212" i="2"/>
  <c r="G211" i="2"/>
  <c r="G210" i="2"/>
  <c r="G209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188" i="2"/>
  <c r="G187" i="2"/>
  <c r="G186" i="2"/>
  <c r="G185" i="2"/>
  <c r="G171" i="2"/>
  <c r="G173" i="2"/>
  <c r="G174" i="2"/>
  <c r="G175" i="2"/>
  <c r="G176" i="2"/>
  <c r="G177" i="2"/>
  <c r="G178" i="2"/>
  <c r="G179" i="2"/>
  <c r="G180" i="2"/>
  <c r="G181" i="2"/>
  <c r="G182" i="2"/>
  <c r="G184" i="2"/>
  <c r="G170" i="2"/>
  <c r="G169" i="2"/>
  <c r="G168" i="2"/>
  <c r="G167" i="2"/>
  <c r="G166" i="2"/>
  <c r="G165" i="2"/>
  <c r="G160" i="2"/>
  <c r="G161" i="2"/>
  <c r="G162" i="2"/>
  <c r="G163" i="2"/>
  <c r="G164" i="2"/>
  <c r="G159" i="2"/>
  <c r="G158" i="2"/>
  <c r="G157" i="2"/>
  <c r="G156" i="2"/>
  <c r="G154" i="2"/>
  <c r="G155" i="2"/>
  <c r="G153" i="2"/>
  <c r="G152" i="2"/>
  <c r="G149" i="2"/>
  <c r="G150" i="2"/>
  <c r="G151" i="2"/>
  <c r="G148" i="2"/>
  <c r="G147" i="2"/>
  <c r="G146" i="2"/>
  <c r="G145" i="2"/>
  <c r="G141" i="2"/>
  <c r="G142" i="2"/>
  <c r="G143" i="2"/>
  <c r="G144" i="2"/>
  <c r="G140" i="2"/>
  <c r="G139" i="2"/>
  <c r="G138" i="2"/>
  <c r="G137" i="2"/>
  <c r="G133" i="2"/>
  <c r="G134" i="2"/>
  <c r="G135" i="2"/>
  <c r="G136" i="2"/>
  <c r="G132" i="2"/>
  <c r="G131" i="2"/>
  <c r="G130" i="2"/>
  <c r="G129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16" i="2"/>
  <c r="G115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02" i="2"/>
  <c r="G101" i="2"/>
  <c r="G98" i="2"/>
  <c r="G99" i="2"/>
  <c r="G100" i="2"/>
  <c r="G97" i="2"/>
  <c r="G96" i="2"/>
  <c r="G89" i="2"/>
  <c r="G90" i="2"/>
  <c r="G91" i="2"/>
  <c r="G92" i="2"/>
  <c r="G93" i="2"/>
  <c r="G94" i="2"/>
  <c r="G95" i="2"/>
  <c r="G88" i="2"/>
  <c r="G87" i="2"/>
  <c r="G86" i="2"/>
  <c r="G85" i="2"/>
  <c r="G80" i="2"/>
  <c r="G81" i="2"/>
  <c r="G82" i="2"/>
  <c r="G83" i="2"/>
  <c r="G84" i="2"/>
  <c r="G79" i="2"/>
  <c r="G77" i="2"/>
  <c r="G76" i="2"/>
  <c r="G75" i="2"/>
  <c r="G74" i="2"/>
  <c r="G73" i="2"/>
  <c r="G70" i="2"/>
  <c r="G69" i="2"/>
  <c r="G65" i="2"/>
  <c r="G66" i="2"/>
  <c r="G67" i="2"/>
  <c r="G68" i="2"/>
  <c r="G64" i="2"/>
  <c r="G63" i="2"/>
  <c r="G59" i="2"/>
  <c r="G60" i="2"/>
  <c r="G61" i="2"/>
  <c r="G62" i="2"/>
  <c r="G58" i="2"/>
  <c r="G57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9" i="2"/>
  <c r="G38" i="2"/>
  <c r="G37" i="2"/>
  <c r="G36" i="2"/>
  <c r="G35" i="2"/>
  <c r="G30" i="2"/>
  <c r="G31" i="2"/>
  <c r="G32" i="2"/>
  <c r="G33" i="2"/>
  <c r="G34" i="2"/>
  <c r="G29" i="2"/>
  <c r="G28" i="2"/>
  <c r="G26" i="2"/>
  <c r="G27" i="2"/>
  <c r="G25" i="2"/>
  <c r="G24" i="2"/>
  <c r="G23" i="2"/>
  <c r="G22" i="2"/>
  <c r="G21" i="2"/>
  <c r="G20" i="2"/>
  <c r="G17" i="2"/>
  <c r="G18" i="2"/>
  <c r="G19" i="2"/>
  <c r="G16" i="2"/>
  <c r="G15" i="2"/>
  <c r="G13" i="2"/>
  <c r="G14" i="2"/>
  <c r="G12" i="2"/>
  <c r="G11" i="2"/>
  <c r="G10" i="2"/>
  <c r="G9" i="2"/>
  <c r="G8" i="2"/>
  <c r="G7" i="2"/>
  <c r="G6" i="2"/>
  <c r="G4" i="2"/>
  <c r="G5" i="2"/>
  <c r="G3" i="2"/>
  <c r="G2" i="2"/>
  <c r="F289" i="2"/>
  <c r="G289" i="2" s="1"/>
  <c r="F100" i="1"/>
  <c r="F96" i="1"/>
  <c r="G96" i="1" s="1"/>
  <c r="G95" i="1"/>
  <c r="G94" i="1"/>
  <c r="G91" i="1"/>
  <c r="G90" i="1"/>
  <c r="G85" i="1"/>
  <c r="G86" i="1"/>
  <c r="G87" i="1"/>
  <c r="G88" i="1"/>
  <c r="G89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6" i="1"/>
  <c r="G67" i="1"/>
  <c r="G68" i="1"/>
  <c r="G69" i="1"/>
  <c r="G65" i="1"/>
  <c r="G64" i="1"/>
  <c r="G62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E100" i="1"/>
  <c r="D100" i="1"/>
  <c r="G100" i="1" l="1"/>
</calcChain>
</file>

<file path=xl/sharedStrings.xml><?xml version="1.0" encoding="utf-8"?>
<sst xmlns="http://schemas.openxmlformats.org/spreadsheetml/2006/main" count="940" uniqueCount="331">
  <si>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</si>
  <si>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</si>
  <si>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</si>
  <si>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</si>
  <si>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</si>
  <si>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</si>
  <si>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</si>
  <si>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</si>
  <si>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</si>
  <si>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</si>
  <si>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</si>
  <si>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</si>
  <si>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</si>
  <si>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</si>
  <si>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</si>
  <si>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</si>
  <si>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</si>
  <si>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</si>
  <si>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</si>
  <si>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</si>
  <si>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</si>
  <si>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</si>
  <si>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</si>
  <si>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</si>
  <si>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</si>
  <si>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</si>
  <si>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</si>
  <si>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</si>
  <si>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</si>
  <si>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</si>
  <si>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</si>
  <si>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</si>
  <si>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</si>
  <si>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</si>
  <si>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 hazardních her s výjimkou dílčí daně z technických her</t>
  </si>
  <si>
    <t>1511</t>
  </si>
  <si>
    <t>Příjem z daně z nemovitých věcí</t>
  </si>
  <si>
    <t>2212</t>
  </si>
  <si>
    <t>Silnice</t>
  </si>
  <si>
    <t>2321</t>
  </si>
  <si>
    <t>Přijaté peněžité neinvestiční dary</t>
  </si>
  <si>
    <t>2324</t>
  </si>
  <si>
    <t>Přijaté neinvestiční příspěvky a náhrady</t>
  </si>
  <si>
    <t>2221</t>
  </si>
  <si>
    <t>Provoz veřejné silniční dopravy</t>
  </si>
  <si>
    <t>2310</t>
  </si>
  <si>
    <t>Pitná voda</t>
  </si>
  <si>
    <t>2132</t>
  </si>
  <si>
    <t>Příjem z pronájmu nebo pachtu ostatních nemovitých věcí a jejich částí</t>
  </si>
  <si>
    <t>Odvádění a čištění odpadních vod a nakládání s kaly</t>
  </si>
  <si>
    <t>2329</t>
  </si>
  <si>
    <t>Odvádění a čištění odpadních vod jinde nezařazené</t>
  </si>
  <si>
    <t>3111</t>
  </si>
  <si>
    <t>Mateřské školy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</si>
  <si>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</si>
  <si>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</si>
  <si>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</si>
  <si>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</si>
  <si>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</si>
  <si>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</si>
  <si>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</si>
  <si>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</si>
  <si>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</si>
  <si>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</si>
  <si>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3399</t>
  </si>
  <si>
    <t>Ostatní záležitosti kultury, církví a sdělovacích prostředků</t>
  </si>
  <si>
    <t>3421</t>
  </si>
  <si>
    <t>Využití volného času dětí a mládeže</t>
  </si>
  <si>
    <t>3121</t>
  </si>
  <si>
    <t>Přijaté dary na pořízení dlouhodobého majetku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</si>
  <si>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</si>
  <si>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</si>
  <si>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</si>
  <si>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</si>
  <si>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</si>
  <si>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</si>
  <si>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</si>
  <si>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</si>
  <si>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</si>
  <si>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</si>
  <si>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</si>
  <si>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</si>
  <si>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</si>
  <si>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3722</t>
  </si>
  <si>
    <t>Sběr a svoz komunálních odpadů</t>
  </si>
  <si>
    <t>3745</t>
  </si>
  <si>
    <t>Péče o vzhled obcí a veřejnou zeleň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</si>
  <si>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</si>
  <si>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</si>
  <si>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</si>
  <si>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</si>
  <si>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</si>
  <si>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</si>
  <si>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</si>
  <si>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</si>
  <si>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</si>
  <si>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</si>
  <si>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4152</t>
  </si>
  <si>
    <t>Neinvestiční přijaté transfery od mezinárodních organizací a některých zahraničních orgánů a právnických osob</t>
  </si>
  <si>
    <t>4216</t>
  </si>
  <si>
    <t>Ostatní investiční přijaté transfery ze státního rozpočtu</t>
  </si>
  <si>
    <t>4341</t>
  </si>
  <si>
    <t>Sociální pomoc osobám v hmotné nouzi a občanům sociálně nepřizpůsobivým</t>
  </si>
  <si>
    <t>4351</t>
  </si>
  <si>
    <t>Osobní asistence, pečovatelská služba a podpora samostatného bydlení</t>
  </si>
  <si>
    <t>5311</t>
  </si>
  <si>
    <t>Bezpečnost a veřejný pořádek</t>
  </si>
  <si>
    <t>Příjem sankčních plateb přijatých od jiných osob</t>
  </si>
  <si>
    <t>5512</t>
  </si>
  <si>
    <t>Požární ochrana - dobrovolná část</t>
  </si>
  <si>
    <t>3113</t>
  </si>
  <si>
    <t>Příjem z prodeje ostatního hmotného dlouhodobého majetku</t>
  </si>
  <si>
    <t>6171</t>
  </si>
  <si>
    <t>Činnost místní správy</t>
  </si>
  <si>
    <t>2133</t>
  </si>
  <si>
    <t>Příjem z pronájmu nebo pachtu movitých věcí</t>
  </si>
  <si>
    <t>6310</t>
  </si>
  <si>
    <t>Obecné příjmy a výdaje z finančních operací</t>
  </si>
  <si>
    <t>2141</t>
  </si>
  <si>
    <t>Příjem z úroků</t>
  </si>
  <si>
    <t>6330</t>
  </si>
  <si>
    <t>Převody vlastním fondům v rozpočtech územní úrovně</t>
  </si>
  <si>
    <t>4140</t>
  </si>
  <si>
    <t>Převody z vlastních fondů přes rok</t>
  </si>
  <si>
    <t>6402</t>
  </si>
  <si>
    <t>Finanční vypořádání</t>
  </si>
  <si>
    <t>2223</t>
  </si>
  <si>
    <t>Příjem z finančního vypořádání mezi kraji, obcemi a dobrovolnými svazky obcí</t>
  </si>
  <si>
    <t>5154</t>
  </si>
  <si>
    <t>Elektrická energie</t>
  </si>
  <si>
    <t>5171</t>
  </si>
  <si>
    <t>Opravy a udržování</t>
  </si>
  <si>
    <t>6121</t>
  </si>
  <si>
    <t>Stavby</t>
  </si>
  <si>
    <t>5323</t>
  </si>
  <si>
    <t>Neinvestiční transfery krajům</t>
  </si>
  <si>
    <t>Bezpečnost silničního provozu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</si>
  <si>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</si>
  <si>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</si>
  <si>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</si>
  <si>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</si>
  <si>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</si>
  <si>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</si>
  <si>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</si>
  <si>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</si>
  <si>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</si>
  <si>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</si>
  <si>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5336</t>
  </si>
  <si>
    <t>Neinvestiční transfery zřízeným příspěvkovým organizacím</t>
  </si>
  <si>
    <t>Základní školy</t>
  </si>
  <si>
    <t>3231</t>
  </si>
  <si>
    <t>Základní umělecké školy</t>
  </si>
  <si>
    <t>5011</t>
  </si>
  <si>
    <t>Platy zaměstnanců v pracovním poměru vyjma zaměstnanců na služebních místech</t>
  </si>
  <si>
    <t>5021</t>
  </si>
  <si>
    <t>Ostatní osobní výdaje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</si>
  <si>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</si>
  <si>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</si>
  <si>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</si>
  <si>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</si>
  <si>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</si>
  <si>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</si>
  <si>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</si>
  <si>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</si>
  <si>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</si>
  <si>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</si>
  <si>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</si>
  <si>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</si>
  <si>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</si>
  <si>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</si>
  <si>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</si>
  <si>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</si>
  <si>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</si>
  <si>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</si>
  <si>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</si>
  <si>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</si>
  <si>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</si>
  <si>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</si>
  <si>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</si>
  <si>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</si>
  <si>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3319</t>
  </si>
  <si>
    <t>Ostatní záležitosti kultury</t>
  </si>
  <si>
    <t>6122</t>
  </si>
  <si>
    <t>Stroje, přístroje a zařízení</t>
  </si>
  <si>
    <t>3392</t>
  </si>
  <si>
    <t>Zájmová činnost v kultuře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</si>
  <si>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</si>
  <si>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</si>
  <si>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</si>
  <si>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</si>
  <si>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</si>
  <si>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</si>
  <si>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5339</t>
  </si>
  <si>
    <t>Neinvestiční transfery cizím příspěvkovým organizacím</t>
  </si>
  <si>
    <t>5492</t>
  </si>
  <si>
    <t>Dary fyzickým osobám</t>
  </si>
  <si>
    <t>3419</t>
  </si>
  <si>
    <t>Ostatní sportovní činnost</t>
  </si>
  <si>
    <t>5222</t>
  </si>
  <si>
    <t>Neinvestiční transfery spolkům</t>
  </si>
  <si>
    <t>3429</t>
  </si>
  <si>
    <t>Ostatní zájmová činnost a rekreace</t>
  </si>
  <si>
    <t>5909</t>
  </si>
  <si>
    <t>Ostatní neinvestiční výdaje jinde nezařazené</t>
  </si>
  <si>
    <t>5152</t>
  </si>
  <si>
    <t>Teplo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</si>
  <si>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</si>
  <si>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</si>
  <si>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</si>
  <si>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</si>
  <si>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</si>
  <si>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</si>
  <si>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</si>
  <si>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</si>
  <si>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</si>
  <si>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</si>
  <si>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</si>
  <si>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</si>
  <si>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3744</t>
  </si>
  <si>
    <t>Protierozní, protilavinová a protipožární ochrana</t>
  </si>
  <si>
    <t>3799</t>
  </si>
  <si>
    <t>Ostatní ekologické záležitosti</t>
  </si>
  <si>
    <t>5132</t>
  </si>
  <si>
    <t>Ochranné pomůcky</t>
  </si>
  <si>
    <t>5156</t>
  </si>
  <si>
    <t>Pohonné hmoty a maziva</t>
  </si>
  <si>
    <t>5213</t>
  </si>
  <si>
    <t>Krizová opatření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</si>
  <si>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</si>
  <si>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</si>
  <si>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</si>
  <si>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</si>
  <si>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</si>
  <si>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</si>
  <si>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</si>
  <si>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</si>
  <si>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5511</t>
  </si>
  <si>
    <t>Požární ochrana - profesionální část</t>
  </si>
  <si>
    <t>6123</t>
  </si>
  <si>
    <t>Dopravní prostředky</t>
  </si>
  <si>
    <t>6112</t>
  </si>
  <si>
    <t>Zastupitelstva obcí</t>
  </si>
  <si>
    <t>5023</t>
  </si>
  <si>
    <t>Odměny členů zastupitelstev obcí a krajů</t>
  </si>
  <si>
    <t>6118</t>
  </si>
  <si>
    <t>Volba prezidenta republiky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</si>
  <si>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</si>
  <si>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</si>
  <si>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</si>
  <si>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</si>
  <si>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</si>
  <si>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</si>
  <si>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</si>
  <si>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</si>
  <si>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</si>
  <si>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</si>
  <si>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</si>
  <si>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</si>
  <si>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5225</t>
  </si>
  <si>
    <t>Neinvestiční transfery společenstvím vlastníků jednotek</t>
  </si>
  <si>
    <t>5329</t>
  </si>
  <si>
    <t>Ostatní neinvestiční transfery rozpočtům územní úrovně</t>
  </si>
  <si>
    <t>5362</t>
  </si>
  <si>
    <t>Platby daní státnímu rozpočtu</t>
  </si>
  <si>
    <t>5363</t>
  </si>
  <si>
    <t>Úhrady sankcí jiným rozpočtům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</si>
  <si>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</si>
  <si>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</si>
  <si>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</si>
  <si>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</si>
  <si>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</si>
  <si>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</si>
  <si>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6221</t>
  </si>
  <si>
    <t>Humanitární zahraniční pomoc přímá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</si>
  <si>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</si>
  <si>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</si>
  <si>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</si>
  <si>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</si>
  <si>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</si>
  <si>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</si>
  <si>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Procento</t>
  </si>
  <si>
    <t>Upravený rozpočet k 30.11.2023</t>
  </si>
  <si>
    <t>Skutečnost k 30.11.2023</t>
  </si>
  <si>
    <t>Celkem</t>
  </si>
  <si>
    <t>Uhrazené splátky dlouhodobých přijatých prostředků</t>
  </si>
  <si>
    <t>Změna stavu krátkodobých prostředků na bankovních účtech</t>
  </si>
  <si>
    <t>celkem</t>
  </si>
  <si>
    <t xml:space="preserve"> </t>
  </si>
  <si>
    <t>Operace z peněžních účtů organizace nemající charakter příjmů a výdajů vládního sektoru</t>
  </si>
  <si>
    <t>Účet</t>
  </si>
  <si>
    <t>Název účtu</t>
  </si>
  <si>
    <t>Konečný stav</t>
  </si>
  <si>
    <t>23110</t>
  </si>
  <si>
    <t>ZBÚ - 0388041369/0800</t>
  </si>
  <si>
    <t>23111</t>
  </si>
  <si>
    <t>MZDY - 6015-0388041369/0800</t>
  </si>
  <si>
    <t>23112</t>
  </si>
  <si>
    <t>Spořící - 1249-0388041369/0800</t>
  </si>
  <si>
    <t>23120</t>
  </si>
  <si>
    <t>Příjmový účet 19-0388041369/0800</t>
  </si>
  <si>
    <t>23121</t>
  </si>
  <si>
    <t>Dary účet 182-0388041369/0800</t>
  </si>
  <si>
    <t>23130</t>
  </si>
  <si>
    <t>POPLATKY účet 5607272339/0800</t>
  </si>
  <si>
    <t>23140</t>
  </si>
  <si>
    <t>Dary Ukrajina - 20183-388041369/0800</t>
  </si>
  <si>
    <t>23160</t>
  </si>
  <si>
    <t>Běžný účet- ČNB</t>
  </si>
  <si>
    <t>Spořící účet - 6630376309/0800</t>
  </si>
  <si>
    <t>23190</t>
  </si>
  <si>
    <t>Běžný účet- byty/nebyty</t>
  </si>
  <si>
    <t>Položka</t>
  </si>
  <si>
    <t>Paragraf</t>
  </si>
  <si>
    <t>Kapitola</t>
  </si>
  <si>
    <t>Obnos schválený</t>
  </si>
  <si>
    <t>Obnos upravený</t>
  </si>
  <si>
    <t>Text k rozpočtové skladbě</t>
  </si>
  <si>
    <t>neadresná rezerva</t>
  </si>
  <si>
    <t>doprovodná infrastruktura průtah</t>
  </si>
  <si>
    <t>spoluúčast na úsporná opatření</t>
  </si>
  <si>
    <t>spoluúčast elektromobil PS (dotace 300)</t>
  </si>
  <si>
    <t>humanitární pomoc Ukrajina</t>
  </si>
  <si>
    <t>participace</t>
  </si>
  <si>
    <t>spoluúčast PD kanalizace Potoky alt. Zaorálkova, Třebízského</t>
  </si>
  <si>
    <t>spoluúčast forenzní značení kol</t>
  </si>
  <si>
    <t xml:space="preserve"> měsíční splátka jistiny</t>
  </si>
  <si>
    <t>45110</t>
  </si>
  <si>
    <t>Dlouhodobé úvěry - ZŠ Za Cihelnou</t>
  </si>
  <si>
    <t>45120</t>
  </si>
  <si>
    <t>Dlouhodobé úvěry - pozemky</t>
  </si>
  <si>
    <t>Hřiště Žalov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</si>
</sst>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_K_č"/>
    <numFmt numFmtId="166" formatCode="#,##0.00&quot;  &quot;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0" fontId="3" fillId="0" borderId="4" xfId="0" applyNumberFormat="1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10" fontId="3" fillId="2" borderId="4" xfId="0" applyNumberFormat="1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wrapText="1"/>
    </xf>
    <xf numFmtId="164" fontId="3" fillId="4" borderId="4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0" fontId="3" fillId="4" borderId="4" xfId="0" applyNumberFormat="1" applyFont="1" applyFill="1" applyBorder="1"/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4" xfId="0" applyNumberFormat="1" applyFont="1" applyBorder="1"/>
    <xf numFmtId="0" fontId="4" fillId="5" borderId="4" xfId="0" applyFont="1" applyFill="1" applyBorder="1"/>
    <xf numFmtId="0" fontId="4" fillId="5" borderId="4" xfId="0" applyFont="1" applyFill="1" applyBorder="1" applyAlignment="1">
      <alignment wrapText="1"/>
    </xf>
    <xf numFmtId="164" fontId="4" fillId="5" borderId="4" xfId="0" applyNumberFormat="1" applyFont="1" applyFill="1" applyBorder="1" applyAlignment="1">
      <alignment horizontal="right"/>
    </xf>
    <xf numFmtId="10" fontId="4" fillId="5" borderId="4" xfId="0" applyNumberFormat="1" applyFont="1" applyFill="1" applyBorder="1" applyAlignment="1">
      <alignment wrapText="1"/>
    </xf>
    <xf numFmtId="0" fontId="3" fillId="6" borderId="4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165" fontId="5" fillId="6" borderId="4" xfId="0" applyNumberFormat="1" applyFont="1" applyFill="1" applyBorder="1" applyAlignment="1">
      <alignment horizontal="right"/>
    </xf>
    <xf numFmtId="4" fontId="3" fillId="6" borderId="8" xfId="0" applyNumberFormat="1" applyFont="1" applyFill="1" applyBorder="1" applyAlignment="1">
      <alignment horizontal="right"/>
    </xf>
    <xf numFmtId="0" fontId="3" fillId="6" borderId="9" xfId="0" applyFont="1" applyFill="1" applyBorder="1"/>
    <xf numFmtId="0" fontId="3" fillId="6" borderId="9" xfId="0" applyFont="1" applyFill="1" applyBorder="1" applyAlignment="1">
      <alignment wrapText="1"/>
    </xf>
    <xf numFmtId="0" fontId="4" fillId="6" borderId="9" xfId="0" applyFont="1" applyFill="1" applyBorder="1"/>
    <xf numFmtId="164" fontId="4" fillId="6" borderId="9" xfId="0" applyNumberFormat="1" applyFont="1" applyFill="1" applyBorder="1" applyAlignment="1">
      <alignment horizontal="right"/>
    </xf>
    <xf numFmtId="10" fontId="4" fillId="6" borderId="9" xfId="0" applyNumberFormat="1" applyFont="1" applyFill="1" applyBorder="1" applyAlignment="1">
      <alignment horizontal="right"/>
    </xf>
    <xf numFmtId="164" fontId="0" fillId="0" borderId="0" xfId="0" applyNumberFormat="1"/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164" fontId="6" fillId="4" borderId="4" xfId="0" applyNumberFormat="1" applyFont="1" applyFill="1" applyBorder="1" applyAlignment="1">
      <alignment horizontal="right"/>
    </xf>
    <xf numFmtId="10" fontId="7" fillId="4" borderId="4" xfId="0" applyNumberFormat="1" applyFont="1" applyFill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right"/>
    </xf>
    <xf numFmtId="10" fontId="7" fillId="0" borderId="4" xfId="0" applyNumberFormat="1" applyFont="1" applyBorder="1"/>
    <xf numFmtId="0" fontId="6" fillId="4" borderId="4" xfId="0" applyFont="1" applyFill="1" applyBorder="1" applyAlignment="1">
      <alignment horizontal="left"/>
    </xf>
    <xf numFmtId="164" fontId="7" fillId="4" borderId="4" xfId="0" applyNumberFormat="1" applyFont="1" applyFill="1" applyBorder="1" applyAlignment="1">
      <alignment horizontal="right"/>
    </xf>
    <xf numFmtId="0" fontId="6" fillId="6" borderId="9" xfId="0" applyFont="1" applyFill="1" applyBorder="1"/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wrapText="1"/>
    </xf>
    <xf numFmtId="164" fontId="7" fillId="6" borderId="9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0" fontId="8" fillId="5" borderId="12" xfId="0" applyFont="1" applyFill="1" applyBorder="1"/>
    <xf numFmtId="0" fontId="8" fillId="5" borderId="12" xfId="0" applyFont="1" applyFill="1" applyBorder="1" applyAlignment="1">
      <alignment wrapText="1"/>
    </xf>
    <xf numFmtId="164" fontId="8" fillId="5" borderId="12" xfId="0" applyNumberFormat="1" applyFont="1" applyFill="1" applyBorder="1"/>
    <xf numFmtId="10" fontId="8" fillId="5" borderId="12" xfId="0" applyNumberFormat="1" applyFont="1" applyFill="1" applyBorder="1"/>
    <xf numFmtId="164" fontId="6" fillId="7" borderId="4" xfId="0" applyNumberFormat="1" applyFont="1" applyFill="1" applyBorder="1" applyAlignment="1">
      <alignment horizontal="right"/>
    </xf>
    <xf numFmtId="0" fontId="9" fillId="3" borderId="3" xfId="1" applyFont="1" applyFill="1" applyBorder="1"/>
    <xf numFmtId="0" fontId="9" fillId="3" borderId="13" xfId="1" applyFont="1" applyFill="1" applyBorder="1"/>
    <xf numFmtId="0" fontId="1" fillId="2" borderId="0" xfId="1"/>
    <xf numFmtId="0" fontId="3" fillId="2" borderId="8" xfId="1" applyFont="1" applyBorder="1"/>
    <xf numFmtId="0" fontId="3" fillId="2" borderId="14" xfId="1" applyFont="1" applyBorder="1"/>
    <xf numFmtId="4" fontId="10" fillId="2" borderId="6" xfId="1" applyNumberFormat="1" applyFont="1" applyBorder="1" applyAlignment="1">
      <alignment horizontal="right"/>
    </xf>
    <xf numFmtId="4" fontId="10" fillId="2" borderId="4" xfId="1" applyNumberFormat="1" applyFont="1" applyBorder="1" applyAlignment="1">
      <alignment horizontal="right"/>
    </xf>
    <xf numFmtId="4" fontId="3" fillId="2" borderId="4" xfId="1" applyNumberFormat="1" applyFont="1" applyBorder="1"/>
    <xf numFmtId="0" fontId="3" fillId="2" borderId="8" xfId="1" applyFont="1" applyBorder="1" applyAlignment="1">
      <alignment horizontal="left"/>
    </xf>
    <xf numFmtId="0" fontId="3" fillId="2" borderId="11" xfId="1" applyFont="1" applyBorder="1"/>
    <xf numFmtId="4" fontId="10" fillId="2" borderId="9" xfId="1" applyNumberFormat="1" applyFont="1" applyBorder="1" applyAlignment="1">
      <alignment horizontal="right"/>
    </xf>
    <xf numFmtId="0" fontId="4" fillId="5" borderId="12" xfId="1" applyFont="1" applyFill="1" applyBorder="1"/>
    <xf numFmtId="4" fontId="4" fillId="5" borderId="12" xfId="1" applyNumberFormat="1" applyFont="1" applyFill="1" applyBorder="1"/>
    <xf numFmtId="14" fontId="9" fillId="3" borderId="3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4" fontId="3" fillId="2" borderId="8" xfId="1" applyNumberFormat="1" applyFont="1" applyBorder="1" applyAlignment="1">
      <alignment horizontal="right"/>
    </xf>
    <xf numFmtId="0" fontId="3" fillId="2" borderId="4" xfId="1" applyFont="1" applyBorder="1"/>
    <xf numFmtId="0" fontId="3" fillId="2" borderId="8" xfId="1" applyFont="1" applyBorder="1" applyAlignment="1">
      <alignment wrapText="1"/>
    </xf>
    <xf numFmtId="4" fontId="3" fillId="2" borderId="9" xfId="1" applyNumberFormat="1" applyFont="1" applyBorder="1" applyAlignment="1">
      <alignment horizontal="right"/>
    </xf>
    <xf numFmtId="0" fontId="9" fillId="5" borderId="1" xfId="1" applyFont="1" applyFill="1" applyBorder="1"/>
    <xf numFmtId="0" fontId="9" fillId="5" borderId="2" xfId="1" applyFont="1" applyFill="1" applyBorder="1"/>
    <xf numFmtId="164" fontId="9" fillId="5" borderId="15" xfId="1" applyNumberFormat="1" applyFont="1" applyFill="1" applyBorder="1"/>
    <xf numFmtId="0" fontId="9" fillId="3" borderId="13" xfId="1" applyFont="1" applyFill="1" applyBorder="1" applyAlignment="1">
      <alignment horizontal="center"/>
    </xf>
    <xf numFmtId="166" fontId="3" fillId="2" borderId="8" xfId="1" applyNumberFormat="1" applyFont="1" applyBorder="1"/>
    <xf numFmtId="166" fontId="3" fillId="2" borderId="11" xfId="1" applyNumberFormat="1" applyFont="1" applyBorder="1"/>
    <xf numFmtId="166" fontId="4" fillId="5" borderId="12" xfId="1" applyNumberFormat="1" applyFont="1" applyFill="1" applyBorder="1"/>
    <xf numFmtId="164" fontId="7" fillId="0" borderId="4" xfId="0" applyNumberFormat="1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</cellXfs>
  <cellStyles count="2">
    <cellStyle name="Normální" xfId="0" builtinId="0"/>
    <cellStyle name="Normální 2" xfId="1" xr:uid="{CD4DBF15-F2E0-4B4A-AADB-45A263484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&#345;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Rozpočtové příjmy"/>
      <sheetName val="II. Rozpočtové výdaje"/>
      <sheetName val="III. Stavy bankovních účtů"/>
      <sheetName val="IV. Rezerva"/>
      <sheetName val="V. Stavy úvěrových účtů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workbookViewId="0">
      <selection activeCell="I51" sqref="I51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  <col min="7" max="7" width="16.42578125" bestFit="1" customWidth="1"/>
    <col min="9" max="9" width="13.28515625" bestFit="1" customWidth="1"/>
    <col min="11" max="11" width="12.42578125" bestFit="1" customWidth="1"/>
  </cols>
  <sheetData>
    <row r="1" spans="1:7" ht="24.75" thickBot="1" x14ac:dyDescent="0.3">
      <c r="A1" s="2" t="s">
        <v>0</v>
      </c>
      <c r="B1" s="2" t="s">
        <v>1</v>
      </c>
      <c r="C1" s="2" t="s">
        <v>2</v>
      </c>
      <c r="D1" s="3" t="s">
        <v>3</v>
      </c>
      <c r="E1" s="3" t="s">
        <v>281</v>
      </c>
      <c r="F1" s="3" t="s">
        <v>282</v>
      </c>
      <c r="G1" s="4" t="s">
        <v>280</v>
      </c>
    </row>
    <row r="2" spans="1:7" ht="15.75" thickTop="1" x14ac:dyDescent="0.25">
      <c r="A2" s="5" t="s">
        <v>4</v>
      </c>
      <c r="B2" s="6" t="s">
        <v>9</v>
      </c>
      <c r="C2" s="6" t="s">
        <v>10</v>
      </c>
      <c r="D2" s="7">
        <v>26550288</v>
      </c>
      <c r="E2" s="7">
        <v>27650288</v>
      </c>
      <c r="F2" s="8">
        <v>25958676.890000001</v>
      </c>
      <c r="G2" s="9">
        <f>F2/E2</f>
        <v>0.93882121191649071</v>
      </c>
    </row>
    <row r="3" spans="1:7" x14ac:dyDescent="0.25">
      <c r="A3" s="5" t="s">
        <v>4</v>
      </c>
      <c r="B3" s="10" t="s">
        <v>11</v>
      </c>
      <c r="C3" s="10" t="s">
        <v>12</v>
      </c>
      <c r="D3" s="11">
        <v>2603102</v>
      </c>
      <c r="E3" s="11">
        <v>2603102</v>
      </c>
      <c r="F3" s="12">
        <v>1808472.73</v>
      </c>
      <c r="G3" s="9">
        <f t="shared" ref="G3:G22" si="0">F3/E3</f>
        <v>0.69473755926582981</v>
      </c>
    </row>
    <row r="4" spans="1:7" x14ac:dyDescent="0.25">
      <c r="A4" s="5" t="s">
        <v>4</v>
      </c>
      <c r="B4" s="10" t="s">
        <v>13</v>
      </c>
      <c r="C4" s="10" t="s">
        <v>14</v>
      </c>
      <c r="D4" s="11">
        <v>5531310</v>
      </c>
      <c r="E4" s="11">
        <v>6381310</v>
      </c>
      <c r="F4" s="12">
        <v>6330851.8499999996</v>
      </c>
      <c r="G4" s="9">
        <f t="shared" si="0"/>
        <v>0.9920928226335971</v>
      </c>
    </row>
    <row r="5" spans="1:7" x14ac:dyDescent="0.25">
      <c r="A5" s="5" t="s">
        <v>4</v>
      </c>
      <c r="B5" s="10" t="s">
        <v>15</v>
      </c>
      <c r="C5" s="10" t="s">
        <v>16</v>
      </c>
      <c r="D5" s="11">
        <v>38780629</v>
      </c>
      <c r="E5" s="11">
        <v>46880629</v>
      </c>
      <c r="F5" s="12">
        <v>42085110.549999997</v>
      </c>
      <c r="G5" s="9">
        <f t="shared" si="0"/>
        <v>0.89770789018210484</v>
      </c>
    </row>
    <row r="6" spans="1:7" ht="26.25" x14ac:dyDescent="0.25">
      <c r="A6" s="5" t="s">
        <v>4</v>
      </c>
      <c r="B6" s="10" t="s">
        <v>17</v>
      </c>
      <c r="C6" s="13" t="s">
        <v>18</v>
      </c>
      <c r="D6" s="11">
        <v>5200000</v>
      </c>
      <c r="E6" s="11">
        <v>5598730</v>
      </c>
      <c r="F6" s="12">
        <v>5598730</v>
      </c>
      <c r="G6" s="9">
        <f t="shared" si="0"/>
        <v>1</v>
      </c>
    </row>
    <row r="7" spans="1:7" x14ac:dyDescent="0.25">
      <c r="A7" s="5" t="s">
        <v>4</v>
      </c>
      <c r="B7" s="10" t="s">
        <v>19</v>
      </c>
      <c r="C7" s="10" t="s">
        <v>20</v>
      </c>
      <c r="D7" s="11">
        <v>94155188</v>
      </c>
      <c r="E7" s="11">
        <v>89855188</v>
      </c>
      <c r="F7" s="12">
        <v>80978766.829999998</v>
      </c>
      <c r="G7" s="9">
        <f t="shared" si="0"/>
        <v>0.90121414948238709</v>
      </c>
    </row>
    <row r="8" spans="1:7" ht="26.25" x14ac:dyDescent="0.25">
      <c r="A8" s="5" t="s">
        <v>4</v>
      </c>
      <c r="B8" s="10" t="s">
        <v>21</v>
      </c>
      <c r="C8" s="13" t="s">
        <v>22</v>
      </c>
      <c r="D8" s="11">
        <v>20000</v>
      </c>
      <c r="E8" s="11">
        <v>40000</v>
      </c>
      <c r="F8" s="12">
        <v>28071.9</v>
      </c>
      <c r="G8" s="9">
        <f t="shared" si="0"/>
        <v>0.70179750000000007</v>
      </c>
    </row>
    <row r="9" spans="1:7" x14ac:dyDescent="0.25">
      <c r="A9" s="5" t="s">
        <v>4</v>
      </c>
      <c r="B9" s="10" t="s">
        <v>23</v>
      </c>
      <c r="C9" s="10" t="s">
        <v>24</v>
      </c>
      <c r="D9" s="11">
        <v>460000</v>
      </c>
      <c r="E9" s="11">
        <v>460000</v>
      </c>
      <c r="F9" s="12">
        <v>426378</v>
      </c>
      <c r="G9" s="9">
        <f t="shared" si="0"/>
        <v>0.92690869565217393</v>
      </c>
    </row>
    <row r="10" spans="1:7" x14ac:dyDescent="0.25">
      <c r="A10" s="5" t="s">
        <v>4</v>
      </c>
      <c r="B10" s="10" t="s">
        <v>25</v>
      </c>
      <c r="C10" s="10" t="s">
        <v>26</v>
      </c>
      <c r="D10" s="11">
        <v>45000</v>
      </c>
      <c r="E10" s="11">
        <v>45000</v>
      </c>
      <c r="F10" s="12">
        <v>18920</v>
      </c>
      <c r="G10" s="9">
        <f t="shared" si="0"/>
        <v>0.42044444444444445</v>
      </c>
    </row>
    <row r="11" spans="1:7" x14ac:dyDescent="0.25">
      <c r="A11" s="5" t="s">
        <v>4</v>
      </c>
      <c r="B11" s="10" t="s">
        <v>27</v>
      </c>
      <c r="C11" s="10" t="s">
        <v>28</v>
      </c>
      <c r="D11" s="11">
        <v>200000</v>
      </c>
      <c r="E11" s="11">
        <v>312500</v>
      </c>
      <c r="F11" s="12">
        <v>378844</v>
      </c>
      <c r="G11" s="9">
        <f t="shared" si="0"/>
        <v>1.2123008</v>
      </c>
    </row>
    <row r="12" spans="1:7" ht="26.25" x14ac:dyDescent="0.25">
      <c r="A12" s="5" t="s">
        <v>4</v>
      </c>
      <c r="B12" s="10" t="s">
        <v>29</v>
      </c>
      <c r="C12" s="13" t="s">
        <v>30</v>
      </c>
      <c r="D12" s="11">
        <v>6300000</v>
      </c>
      <c r="E12" s="11">
        <v>6300000</v>
      </c>
      <c r="F12" s="12">
        <v>6272783.6399999997</v>
      </c>
      <c r="G12" s="9">
        <f t="shared" si="0"/>
        <v>0.99567994285714279</v>
      </c>
    </row>
    <row r="13" spans="1:7" x14ac:dyDescent="0.25">
      <c r="A13" s="5" t="s">
        <v>4</v>
      </c>
      <c r="B13" s="10" t="s">
        <v>31</v>
      </c>
      <c r="C13" s="10" t="s">
        <v>32</v>
      </c>
      <c r="D13" s="11">
        <v>350000</v>
      </c>
      <c r="E13" s="11">
        <v>350000</v>
      </c>
      <c r="F13" s="12">
        <v>228120</v>
      </c>
      <c r="G13" s="9">
        <f t="shared" si="0"/>
        <v>0.65177142857142856</v>
      </c>
    </row>
    <row r="14" spans="1:7" x14ac:dyDescent="0.25">
      <c r="A14" s="5" t="s">
        <v>4</v>
      </c>
      <c r="B14" s="10" t="s">
        <v>33</v>
      </c>
      <c r="C14" s="10" t="s">
        <v>34</v>
      </c>
      <c r="D14" s="11">
        <v>870000</v>
      </c>
      <c r="E14" s="11">
        <v>1370000</v>
      </c>
      <c r="F14" s="12">
        <v>1276119.0900000001</v>
      </c>
      <c r="G14" s="9">
        <f t="shared" si="0"/>
        <v>0.93147378832116789</v>
      </c>
    </row>
    <row r="15" spans="1:7" x14ac:dyDescent="0.25">
      <c r="A15" s="5" t="s">
        <v>4</v>
      </c>
      <c r="B15" s="10" t="s">
        <v>35</v>
      </c>
      <c r="C15" s="10" t="s">
        <v>36</v>
      </c>
      <c r="D15" s="11">
        <v>3100000</v>
      </c>
      <c r="E15" s="11">
        <v>3100000</v>
      </c>
      <c r="F15" s="12">
        <v>2690253.17</v>
      </c>
      <c r="G15" s="9">
        <f t="shared" si="0"/>
        <v>0.86782360322580643</v>
      </c>
    </row>
    <row r="16" spans="1:7" x14ac:dyDescent="0.25">
      <c r="A16" s="5" t="s">
        <v>4</v>
      </c>
      <c r="B16" s="10" t="s">
        <v>87</v>
      </c>
      <c r="C16" s="10" t="s">
        <v>88</v>
      </c>
      <c r="D16" s="11">
        <v>0</v>
      </c>
      <c r="E16" s="11">
        <v>337976.05</v>
      </c>
      <c r="F16" s="12">
        <v>337976.05</v>
      </c>
      <c r="G16" s="9">
        <f t="shared" si="0"/>
        <v>1</v>
      </c>
    </row>
    <row r="17" spans="1:9" ht="26.25" x14ac:dyDescent="0.25">
      <c r="A17" s="1" t="s">
        <v>4</v>
      </c>
      <c r="B17" s="10" t="s">
        <v>89</v>
      </c>
      <c r="C17" s="13" t="s">
        <v>90</v>
      </c>
      <c r="D17" s="11">
        <v>8043400</v>
      </c>
      <c r="E17" s="11">
        <v>8357500</v>
      </c>
      <c r="F17" s="12">
        <v>7563417</v>
      </c>
      <c r="G17" s="9">
        <f t="shared" si="0"/>
        <v>0.90498558181274302</v>
      </c>
    </row>
    <row r="18" spans="1:9" x14ac:dyDescent="0.25">
      <c r="A18" s="1" t="s">
        <v>4</v>
      </c>
      <c r="B18" s="10" t="s">
        <v>91</v>
      </c>
      <c r="C18" s="10" t="s">
        <v>92</v>
      </c>
      <c r="D18" s="11">
        <v>0</v>
      </c>
      <c r="E18" s="11">
        <v>11767098</v>
      </c>
      <c r="F18" s="12">
        <v>11767098</v>
      </c>
      <c r="G18" s="9">
        <f t="shared" si="0"/>
        <v>1</v>
      </c>
    </row>
    <row r="19" spans="1:9" x14ac:dyDescent="0.25">
      <c r="A19" s="1" t="s">
        <v>4</v>
      </c>
      <c r="B19" s="10" t="s">
        <v>93</v>
      </c>
      <c r="C19" s="13" t="s">
        <v>94</v>
      </c>
      <c r="D19" s="11">
        <v>1158000</v>
      </c>
      <c r="E19" s="11">
        <v>1211000</v>
      </c>
      <c r="F19" s="12">
        <v>1181000</v>
      </c>
      <c r="G19" s="9">
        <f t="shared" si="0"/>
        <v>0.97522708505367461</v>
      </c>
    </row>
    <row r="20" spans="1:9" x14ac:dyDescent="0.25">
      <c r="A20" s="1" t="s">
        <v>4</v>
      </c>
      <c r="B20" s="10" t="s">
        <v>95</v>
      </c>
      <c r="C20" s="10" t="s">
        <v>96</v>
      </c>
      <c r="D20" s="11">
        <v>1020000</v>
      </c>
      <c r="E20" s="11">
        <v>1317300</v>
      </c>
      <c r="F20" s="12">
        <v>1386600</v>
      </c>
      <c r="G20" s="9">
        <f t="shared" si="0"/>
        <v>1.052607606467775</v>
      </c>
      <c r="I20" s="92"/>
    </row>
    <row r="21" spans="1:9" ht="26.25" x14ac:dyDescent="0.25">
      <c r="A21" s="1" t="s">
        <v>4</v>
      </c>
      <c r="B21" s="10" t="s">
        <v>97</v>
      </c>
      <c r="C21" s="13" t="s">
        <v>98</v>
      </c>
      <c r="D21" s="11">
        <v>0</v>
      </c>
      <c r="E21" s="11">
        <v>85625.46</v>
      </c>
      <c r="F21" s="12">
        <v>85625.46</v>
      </c>
      <c r="G21" s="9">
        <f t="shared" si="0"/>
        <v>1</v>
      </c>
    </row>
    <row r="22" spans="1:9" x14ac:dyDescent="0.25">
      <c r="A22" s="5" t="s">
        <v>4</v>
      </c>
      <c r="B22" s="10" t="s">
        <v>99</v>
      </c>
      <c r="C22" s="10" t="s">
        <v>100</v>
      </c>
      <c r="D22" s="11">
        <v>9460000</v>
      </c>
      <c r="E22" s="11">
        <v>9460000</v>
      </c>
      <c r="F22" s="12">
        <v>6262718</v>
      </c>
      <c r="G22" s="9">
        <f t="shared" si="0"/>
        <v>0.66202093023255815</v>
      </c>
    </row>
    <row r="23" spans="1:9" x14ac:dyDescent="0.25">
      <c r="A23" s="15" t="s">
        <v>5</v>
      </c>
      <c r="B23" s="16" t="s">
        <v>4</v>
      </c>
      <c r="C23" s="17" t="s">
        <v>6</v>
      </c>
      <c r="D23" s="18">
        <v>25000</v>
      </c>
      <c r="E23" s="19">
        <v>25000</v>
      </c>
      <c r="F23" s="18">
        <v>14975</v>
      </c>
      <c r="G23" s="20">
        <f t="shared" ref="G23:G61" si="1">F23/E23</f>
        <v>0.59899999999999998</v>
      </c>
    </row>
    <row r="24" spans="1:9" x14ac:dyDescent="0.25">
      <c r="A24" s="5"/>
      <c r="B24" s="21" t="s">
        <v>7</v>
      </c>
      <c r="C24" s="22" t="s">
        <v>8</v>
      </c>
      <c r="D24" s="23">
        <v>25000</v>
      </c>
      <c r="E24" s="24">
        <v>25000</v>
      </c>
      <c r="F24" s="25">
        <v>14975</v>
      </c>
      <c r="G24" s="9">
        <f t="shared" si="1"/>
        <v>0.59899999999999998</v>
      </c>
    </row>
    <row r="25" spans="1:9" x14ac:dyDescent="0.25">
      <c r="A25" s="15" t="s">
        <v>37</v>
      </c>
      <c r="B25" s="16" t="s">
        <v>4</v>
      </c>
      <c r="C25" s="17" t="s">
        <v>38</v>
      </c>
      <c r="D25" s="18">
        <v>0</v>
      </c>
      <c r="E25" s="19">
        <v>685300</v>
      </c>
      <c r="F25" s="18">
        <v>635300</v>
      </c>
      <c r="G25" s="20">
        <f t="shared" si="1"/>
        <v>0.92703925288194955</v>
      </c>
    </row>
    <row r="26" spans="1:9" x14ac:dyDescent="0.25">
      <c r="A26" s="5"/>
      <c r="B26" s="21" t="s">
        <v>39</v>
      </c>
      <c r="C26" s="22" t="s">
        <v>40</v>
      </c>
      <c r="D26" s="23">
        <v>0</v>
      </c>
      <c r="E26" s="24">
        <v>650000</v>
      </c>
      <c r="F26" s="25">
        <v>600000</v>
      </c>
      <c r="G26" s="9">
        <f t="shared" si="1"/>
        <v>0.92307692307692313</v>
      </c>
    </row>
    <row r="27" spans="1:9" x14ac:dyDescent="0.25">
      <c r="A27" s="5"/>
      <c r="B27" s="21" t="s">
        <v>41</v>
      </c>
      <c r="C27" s="22" t="s">
        <v>42</v>
      </c>
      <c r="D27" s="23">
        <v>0</v>
      </c>
      <c r="E27" s="24">
        <v>35300</v>
      </c>
      <c r="F27" s="25">
        <v>35300</v>
      </c>
      <c r="G27" s="9">
        <f t="shared" si="1"/>
        <v>1</v>
      </c>
    </row>
    <row r="28" spans="1:9" x14ac:dyDescent="0.25">
      <c r="A28" s="15" t="s">
        <v>43</v>
      </c>
      <c r="B28" s="16" t="s">
        <v>4</v>
      </c>
      <c r="C28" s="17" t="s">
        <v>44</v>
      </c>
      <c r="D28" s="18">
        <v>0</v>
      </c>
      <c r="E28" s="19">
        <v>52845</v>
      </c>
      <c r="F28" s="18">
        <v>52845</v>
      </c>
      <c r="G28" s="20">
        <f t="shared" si="1"/>
        <v>1</v>
      </c>
    </row>
    <row r="29" spans="1:9" x14ac:dyDescent="0.25">
      <c r="A29" s="5"/>
      <c r="B29" s="21" t="s">
        <v>41</v>
      </c>
      <c r="C29" s="22" t="s">
        <v>42</v>
      </c>
      <c r="D29" s="23">
        <v>0</v>
      </c>
      <c r="E29" s="24">
        <v>52845</v>
      </c>
      <c r="F29" s="25">
        <v>52845</v>
      </c>
      <c r="G29" s="9">
        <f t="shared" si="1"/>
        <v>1</v>
      </c>
    </row>
    <row r="30" spans="1:9" x14ac:dyDescent="0.25">
      <c r="A30" s="15" t="s">
        <v>45</v>
      </c>
      <c r="B30" s="16" t="s">
        <v>4</v>
      </c>
      <c r="C30" s="17" t="s">
        <v>46</v>
      </c>
      <c r="D30" s="18">
        <v>4849680</v>
      </c>
      <c r="E30" s="19">
        <v>4849680</v>
      </c>
      <c r="F30" s="18">
        <v>4091832.8</v>
      </c>
      <c r="G30" s="20">
        <f t="shared" si="1"/>
        <v>0.84373253493013967</v>
      </c>
    </row>
    <row r="31" spans="1:9" x14ac:dyDescent="0.25">
      <c r="A31" s="5"/>
      <c r="B31" s="21" t="s">
        <v>47</v>
      </c>
      <c r="C31" s="22" t="s">
        <v>48</v>
      </c>
      <c r="D31" s="23">
        <v>4849680</v>
      </c>
      <c r="E31" s="24">
        <v>4849680</v>
      </c>
      <c r="F31" s="25">
        <v>4091832.8</v>
      </c>
      <c r="G31" s="9">
        <f t="shared" si="1"/>
        <v>0.84373253493013967</v>
      </c>
    </row>
    <row r="32" spans="1:9" x14ac:dyDescent="0.25">
      <c r="A32" s="15" t="s">
        <v>39</v>
      </c>
      <c r="B32" s="16" t="s">
        <v>4</v>
      </c>
      <c r="C32" s="17" t="s">
        <v>49</v>
      </c>
      <c r="D32" s="18">
        <v>8229210</v>
      </c>
      <c r="E32" s="19">
        <v>8229210</v>
      </c>
      <c r="F32" s="18">
        <v>7262145.3300000001</v>
      </c>
      <c r="G32" s="20">
        <f t="shared" si="1"/>
        <v>0.88248389942655492</v>
      </c>
    </row>
    <row r="33" spans="1:7" x14ac:dyDescent="0.25">
      <c r="A33" s="5"/>
      <c r="B33" s="21" t="s">
        <v>47</v>
      </c>
      <c r="C33" s="22" t="s">
        <v>48</v>
      </c>
      <c r="D33" s="23">
        <v>8229210</v>
      </c>
      <c r="E33" s="24">
        <v>8229210</v>
      </c>
      <c r="F33" s="25">
        <v>7262145.3300000001</v>
      </c>
      <c r="G33" s="9">
        <f t="shared" si="1"/>
        <v>0.88248389942655492</v>
      </c>
    </row>
    <row r="34" spans="1:7" x14ac:dyDescent="0.25">
      <c r="A34" s="15" t="s">
        <v>50</v>
      </c>
      <c r="B34" s="16" t="s">
        <v>4</v>
      </c>
      <c r="C34" s="17" t="s">
        <v>51</v>
      </c>
      <c r="D34" s="18">
        <v>1009140</v>
      </c>
      <c r="E34" s="19">
        <v>1009140</v>
      </c>
      <c r="F34" s="18">
        <v>925045</v>
      </c>
      <c r="G34" s="20">
        <f t="shared" si="1"/>
        <v>0.91666666666666663</v>
      </c>
    </row>
    <row r="35" spans="1:7" x14ac:dyDescent="0.25">
      <c r="A35" s="5"/>
      <c r="B35" s="21" t="s">
        <v>47</v>
      </c>
      <c r="C35" s="22" t="s">
        <v>48</v>
      </c>
      <c r="D35" s="23">
        <v>1009140</v>
      </c>
      <c r="E35" s="24">
        <v>1009140</v>
      </c>
      <c r="F35" s="25">
        <v>925045</v>
      </c>
      <c r="G35" s="9">
        <f t="shared" si="1"/>
        <v>0.91666666666666663</v>
      </c>
    </row>
    <row r="36" spans="1:7" x14ac:dyDescent="0.25">
      <c r="A36" s="15" t="s">
        <v>52</v>
      </c>
      <c r="B36" s="16" t="s">
        <v>4</v>
      </c>
      <c r="C36" s="17" t="s">
        <v>53</v>
      </c>
      <c r="D36" s="18">
        <v>0</v>
      </c>
      <c r="E36" s="19">
        <v>92230</v>
      </c>
      <c r="F36" s="18">
        <v>92230</v>
      </c>
      <c r="G36" s="20">
        <f t="shared" si="1"/>
        <v>1</v>
      </c>
    </row>
    <row r="37" spans="1:7" x14ac:dyDescent="0.25">
      <c r="A37" s="5"/>
      <c r="B37" s="21" t="s">
        <v>41</v>
      </c>
      <c r="C37" s="22" t="s">
        <v>42</v>
      </c>
      <c r="D37" s="23">
        <v>0</v>
      </c>
      <c r="E37" s="24">
        <v>92230</v>
      </c>
      <c r="F37" s="25">
        <v>92230</v>
      </c>
      <c r="G37" s="9">
        <f t="shared" si="1"/>
        <v>1</v>
      </c>
    </row>
    <row r="38" spans="1:7" x14ac:dyDescent="0.25">
      <c r="A38" s="15" t="s">
        <v>54</v>
      </c>
      <c r="B38" s="16" t="s">
        <v>4</v>
      </c>
      <c r="C38" s="17" t="s">
        <v>55</v>
      </c>
      <c r="D38" s="18">
        <v>50000</v>
      </c>
      <c r="E38" s="19">
        <v>50000</v>
      </c>
      <c r="F38" s="18">
        <v>28890</v>
      </c>
      <c r="G38" s="20">
        <f t="shared" si="1"/>
        <v>0.57779999999999998</v>
      </c>
    </row>
    <row r="39" spans="1:7" x14ac:dyDescent="0.25">
      <c r="A39" s="5"/>
      <c r="B39" s="21" t="s">
        <v>7</v>
      </c>
      <c r="C39" s="22" t="s">
        <v>8</v>
      </c>
      <c r="D39" s="23">
        <v>30000</v>
      </c>
      <c r="E39" s="24">
        <v>30000</v>
      </c>
      <c r="F39" s="25">
        <v>19425</v>
      </c>
      <c r="G39" s="9">
        <f t="shared" si="1"/>
        <v>0.64749999999999996</v>
      </c>
    </row>
    <row r="40" spans="1:7" x14ac:dyDescent="0.25">
      <c r="A40" s="5"/>
      <c r="B40" s="21" t="s">
        <v>56</v>
      </c>
      <c r="C40" s="22" t="s">
        <v>57</v>
      </c>
      <c r="D40" s="23">
        <v>20000</v>
      </c>
      <c r="E40" s="24">
        <v>20000</v>
      </c>
      <c r="F40" s="25">
        <v>9465</v>
      </c>
      <c r="G40" s="9">
        <f t="shared" si="1"/>
        <v>0.47325</v>
      </c>
    </row>
    <row r="41" spans="1:7" x14ac:dyDescent="0.25">
      <c r="A41" s="15" t="s">
        <v>58</v>
      </c>
      <c r="B41" s="16" t="s">
        <v>4</v>
      </c>
      <c r="C41" s="17" t="s">
        <v>59</v>
      </c>
      <c r="D41" s="18">
        <v>55000</v>
      </c>
      <c r="E41" s="19">
        <v>55000</v>
      </c>
      <c r="F41" s="18">
        <v>47954</v>
      </c>
      <c r="G41" s="20">
        <f t="shared" si="1"/>
        <v>0.87189090909090905</v>
      </c>
    </row>
    <row r="42" spans="1:7" x14ac:dyDescent="0.25">
      <c r="A42" s="5"/>
      <c r="B42" s="21" t="s">
        <v>7</v>
      </c>
      <c r="C42" s="22" t="s">
        <v>8</v>
      </c>
      <c r="D42" s="23">
        <v>35000</v>
      </c>
      <c r="E42" s="24">
        <v>35000</v>
      </c>
      <c r="F42" s="25">
        <v>38080</v>
      </c>
      <c r="G42" s="9">
        <f t="shared" si="1"/>
        <v>1.0880000000000001</v>
      </c>
    </row>
    <row r="43" spans="1:7" x14ac:dyDescent="0.25">
      <c r="A43" s="5"/>
      <c r="B43" s="21" t="s">
        <v>60</v>
      </c>
      <c r="C43" s="22" t="s">
        <v>61</v>
      </c>
      <c r="D43" s="23">
        <v>20000</v>
      </c>
      <c r="E43" s="24">
        <v>20000</v>
      </c>
      <c r="F43" s="25">
        <v>9874</v>
      </c>
      <c r="G43" s="9">
        <f t="shared" si="1"/>
        <v>0.49370000000000003</v>
      </c>
    </row>
    <row r="44" spans="1:7" x14ac:dyDescent="0.25">
      <c r="A44" s="15" t="s">
        <v>62</v>
      </c>
      <c r="B44" s="16" t="s">
        <v>4</v>
      </c>
      <c r="C44" s="17" t="s">
        <v>63</v>
      </c>
      <c r="D44" s="18">
        <v>200000</v>
      </c>
      <c r="E44" s="19">
        <v>200000</v>
      </c>
      <c r="F44" s="18">
        <v>238691.20000000001</v>
      </c>
      <c r="G44" s="20">
        <f t="shared" si="1"/>
        <v>1.1934560000000001</v>
      </c>
    </row>
    <row r="45" spans="1:7" x14ac:dyDescent="0.25">
      <c r="A45" s="5"/>
      <c r="B45" s="21" t="s">
        <v>7</v>
      </c>
      <c r="C45" s="22" t="s">
        <v>8</v>
      </c>
      <c r="D45" s="23">
        <v>200000</v>
      </c>
      <c r="E45" s="24">
        <v>200000</v>
      </c>
      <c r="F45" s="25">
        <v>238691.20000000001</v>
      </c>
      <c r="G45" s="14">
        <f t="shared" si="1"/>
        <v>1.1934560000000001</v>
      </c>
    </row>
    <row r="46" spans="1:7" x14ac:dyDescent="0.25">
      <c r="A46" s="15" t="s">
        <v>64</v>
      </c>
      <c r="B46" s="16" t="s">
        <v>4</v>
      </c>
      <c r="C46" s="17" t="s">
        <v>65</v>
      </c>
      <c r="D46" s="18">
        <v>40000</v>
      </c>
      <c r="E46" s="19">
        <v>120700</v>
      </c>
      <c r="F46" s="18">
        <v>120253</v>
      </c>
      <c r="G46" s="20">
        <f t="shared" si="1"/>
        <v>0.9962966031483016</v>
      </c>
    </row>
    <row r="47" spans="1:7" x14ac:dyDescent="0.25">
      <c r="A47" s="5"/>
      <c r="B47" s="21" t="s">
        <v>7</v>
      </c>
      <c r="C47" s="22" t="s">
        <v>8</v>
      </c>
      <c r="D47" s="23">
        <v>40000</v>
      </c>
      <c r="E47" s="24">
        <v>100700</v>
      </c>
      <c r="F47" s="25">
        <v>100253</v>
      </c>
      <c r="G47" s="14">
        <f t="shared" si="1"/>
        <v>0.9955610724925521</v>
      </c>
    </row>
    <row r="48" spans="1:7" x14ac:dyDescent="0.25">
      <c r="A48" s="5"/>
      <c r="B48" s="21" t="s">
        <v>39</v>
      </c>
      <c r="C48" s="22" t="s">
        <v>40</v>
      </c>
      <c r="D48" s="23">
        <v>0</v>
      </c>
      <c r="E48" s="24">
        <v>20000</v>
      </c>
      <c r="F48" s="25">
        <v>20000</v>
      </c>
      <c r="G48" s="14">
        <f t="shared" si="1"/>
        <v>1</v>
      </c>
    </row>
    <row r="49" spans="1:13" x14ac:dyDescent="0.25">
      <c r="A49" s="15" t="s">
        <v>66</v>
      </c>
      <c r="B49" s="16" t="s">
        <v>4</v>
      </c>
      <c r="C49" s="17" t="s">
        <v>67</v>
      </c>
      <c r="D49" s="18">
        <v>100000</v>
      </c>
      <c r="E49" s="19">
        <v>1200000</v>
      </c>
      <c r="F49" s="18">
        <v>1200000</v>
      </c>
      <c r="G49" s="20">
        <f t="shared" si="1"/>
        <v>1</v>
      </c>
    </row>
    <row r="50" spans="1:13" x14ac:dyDescent="0.25">
      <c r="A50" s="5"/>
      <c r="B50" s="21" t="s">
        <v>39</v>
      </c>
      <c r="C50" s="22" t="s">
        <v>40</v>
      </c>
      <c r="D50" s="23">
        <v>100000</v>
      </c>
      <c r="E50" s="24">
        <v>200000</v>
      </c>
      <c r="F50" s="25">
        <v>200000</v>
      </c>
      <c r="G50" s="9">
        <f t="shared" si="1"/>
        <v>1</v>
      </c>
    </row>
    <row r="51" spans="1:13" x14ac:dyDescent="0.25">
      <c r="A51" s="5"/>
      <c r="B51" s="21" t="s">
        <v>68</v>
      </c>
      <c r="C51" s="22" t="s">
        <v>69</v>
      </c>
      <c r="D51" s="23">
        <v>0</v>
      </c>
      <c r="E51" s="24">
        <v>1000000</v>
      </c>
      <c r="F51" s="25">
        <v>1000000</v>
      </c>
      <c r="G51" s="9">
        <f t="shared" si="1"/>
        <v>1</v>
      </c>
    </row>
    <row r="52" spans="1:13" x14ac:dyDescent="0.25">
      <c r="A52" s="15" t="s">
        <v>70</v>
      </c>
      <c r="B52" s="16" t="s">
        <v>4</v>
      </c>
      <c r="C52" s="17" t="s">
        <v>71</v>
      </c>
      <c r="D52" s="18">
        <v>3906275</v>
      </c>
      <c r="E52" s="19">
        <v>4279275</v>
      </c>
      <c r="F52" s="18">
        <v>4568869.71</v>
      </c>
      <c r="G52" s="20">
        <f t="shared" si="1"/>
        <v>1.0676737788527262</v>
      </c>
    </row>
    <row r="53" spans="1:13" x14ac:dyDescent="0.25">
      <c r="A53" s="5"/>
      <c r="B53" s="21" t="s">
        <v>47</v>
      </c>
      <c r="C53" s="22" t="s">
        <v>48</v>
      </c>
      <c r="D53" s="23">
        <v>3906275</v>
      </c>
      <c r="E53" s="24">
        <v>3906275</v>
      </c>
      <c r="F53" s="25">
        <v>4181992</v>
      </c>
      <c r="G53" s="9">
        <f t="shared" si="1"/>
        <v>1.0705831002681583</v>
      </c>
      <c r="I53" s="40"/>
      <c r="K53" s="40"/>
      <c r="M53" s="91"/>
    </row>
    <row r="54" spans="1:13" x14ac:dyDescent="0.25">
      <c r="A54" s="5"/>
      <c r="B54" s="21" t="s">
        <v>41</v>
      </c>
      <c r="C54" s="22" t="s">
        <v>42</v>
      </c>
      <c r="D54" s="23">
        <v>0</v>
      </c>
      <c r="E54" s="24">
        <v>373000</v>
      </c>
      <c r="F54" s="25">
        <v>386877.71</v>
      </c>
      <c r="G54" s="9">
        <f t="shared" si="1"/>
        <v>1.0372056568364612</v>
      </c>
      <c r="I54" s="40"/>
    </row>
    <row r="55" spans="1:13" x14ac:dyDescent="0.25">
      <c r="A55" s="15" t="s">
        <v>72</v>
      </c>
      <c r="B55" s="16" t="s">
        <v>4</v>
      </c>
      <c r="C55" s="17" t="s">
        <v>73</v>
      </c>
      <c r="D55" s="18">
        <v>1200000</v>
      </c>
      <c r="E55" s="19">
        <v>1655000</v>
      </c>
      <c r="F55" s="18">
        <v>1710745.84</v>
      </c>
      <c r="G55" s="20">
        <f t="shared" si="1"/>
        <v>1.0336832870090635</v>
      </c>
    </row>
    <row r="56" spans="1:13" x14ac:dyDescent="0.25">
      <c r="A56" s="5"/>
      <c r="B56" s="21" t="s">
        <v>47</v>
      </c>
      <c r="C56" s="22" t="s">
        <v>48</v>
      </c>
      <c r="D56" s="23">
        <v>1200000</v>
      </c>
      <c r="E56" s="24">
        <v>1500000</v>
      </c>
      <c r="F56" s="25">
        <v>1560003.5</v>
      </c>
      <c r="G56" s="9">
        <f t="shared" si="1"/>
        <v>1.0400023333333333</v>
      </c>
      <c r="I56" s="40"/>
      <c r="K56" s="40"/>
      <c r="M56" s="91"/>
    </row>
    <row r="57" spans="1:13" x14ac:dyDescent="0.25">
      <c r="A57" s="5"/>
      <c r="B57" s="21" t="s">
        <v>41</v>
      </c>
      <c r="C57" s="22" t="s">
        <v>42</v>
      </c>
      <c r="D57" s="23">
        <v>0</v>
      </c>
      <c r="E57" s="24">
        <v>155000</v>
      </c>
      <c r="F57" s="25">
        <v>150742.34</v>
      </c>
      <c r="G57" s="9">
        <f t="shared" si="1"/>
        <v>0.97253122580645157</v>
      </c>
    </row>
    <row r="58" spans="1:13" x14ac:dyDescent="0.25">
      <c r="A58" s="15" t="s">
        <v>74</v>
      </c>
      <c r="B58" s="16" t="s">
        <v>4</v>
      </c>
      <c r="C58" s="17" t="s">
        <v>75</v>
      </c>
      <c r="D58" s="18">
        <v>65000</v>
      </c>
      <c r="E58" s="19">
        <v>65000</v>
      </c>
      <c r="F58" s="18">
        <v>55357.5</v>
      </c>
      <c r="G58" s="20">
        <f t="shared" si="1"/>
        <v>0.85165384615384621</v>
      </c>
    </row>
    <row r="59" spans="1:13" x14ac:dyDescent="0.25">
      <c r="A59" s="5"/>
      <c r="B59" s="21" t="s">
        <v>7</v>
      </c>
      <c r="C59" s="22" t="s">
        <v>8</v>
      </c>
      <c r="D59" s="23">
        <v>65000</v>
      </c>
      <c r="E59" s="24">
        <v>65000</v>
      </c>
      <c r="F59" s="25">
        <v>55357.5</v>
      </c>
      <c r="G59" s="9">
        <f t="shared" si="1"/>
        <v>0.85165384615384621</v>
      </c>
    </row>
    <row r="60" spans="1:13" x14ac:dyDescent="0.25">
      <c r="A60" s="15" t="s">
        <v>76</v>
      </c>
      <c r="B60" s="16" t="s">
        <v>4</v>
      </c>
      <c r="C60" s="17" t="s">
        <v>77</v>
      </c>
      <c r="D60" s="18">
        <v>189000</v>
      </c>
      <c r="E60" s="19">
        <v>233228</v>
      </c>
      <c r="F60" s="18">
        <v>247174</v>
      </c>
      <c r="G60" s="20">
        <f t="shared" si="1"/>
        <v>1.0597955648549917</v>
      </c>
      <c r="I60" s="40"/>
    </row>
    <row r="61" spans="1:13" x14ac:dyDescent="0.25">
      <c r="A61" s="5"/>
      <c r="B61" s="21" t="s">
        <v>7</v>
      </c>
      <c r="C61" s="22" t="s">
        <v>8</v>
      </c>
      <c r="D61" s="23">
        <v>170000</v>
      </c>
      <c r="E61" s="24">
        <v>170000</v>
      </c>
      <c r="F61" s="25">
        <v>179400</v>
      </c>
      <c r="G61" s="9">
        <f t="shared" si="1"/>
        <v>1.0552941176470587</v>
      </c>
    </row>
    <row r="62" spans="1:13" x14ac:dyDescent="0.25">
      <c r="A62" s="5"/>
      <c r="B62" s="21" t="s">
        <v>47</v>
      </c>
      <c r="C62" s="22" t="s">
        <v>48</v>
      </c>
      <c r="D62" s="23">
        <v>19000</v>
      </c>
      <c r="E62" s="24">
        <v>19000</v>
      </c>
      <c r="F62" s="25">
        <v>12075</v>
      </c>
      <c r="G62" s="9">
        <f t="shared" ref="G62:G63" si="2">F62/E62</f>
        <v>0.63552631578947372</v>
      </c>
    </row>
    <row r="63" spans="1:13" x14ac:dyDescent="0.25">
      <c r="A63" s="5"/>
      <c r="B63" s="21" t="s">
        <v>41</v>
      </c>
      <c r="C63" s="22" t="s">
        <v>42</v>
      </c>
      <c r="D63" s="23">
        <v>0</v>
      </c>
      <c r="E63" s="24">
        <v>44228</v>
      </c>
      <c r="F63" s="25">
        <v>55699</v>
      </c>
      <c r="G63" s="9">
        <f t="shared" si="2"/>
        <v>1.2593605860540833</v>
      </c>
    </row>
    <row r="64" spans="1:13" x14ac:dyDescent="0.25">
      <c r="A64" s="15" t="s">
        <v>78</v>
      </c>
      <c r="B64" s="16" t="s">
        <v>4</v>
      </c>
      <c r="C64" s="17" t="s">
        <v>79</v>
      </c>
      <c r="D64" s="18">
        <v>6692528</v>
      </c>
      <c r="E64" s="19">
        <v>8537528</v>
      </c>
      <c r="F64" s="18">
        <v>6980604.3899999997</v>
      </c>
      <c r="G64" s="20">
        <f>F64/E64</f>
        <v>0.81763765694238422</v>
      </c>
    </row>
    <row r="65" spans="1:7" x14ac:dyDescent="0.25">
      <c r="A65" s="5"/>
      <c r="B65" s="21" t="s">
        <v>56</v>
      </c>
      <c r="C65" s="22" t="s">
        <v>57</v>
      </c>
      <c r="D65" s="23">
        <v>500000</v>
      </c>
      <c r="E65" s="24">
        <v>500000</v>
      </c>
      <c r="F65" s="25">
        <v>15246</v>
      </c>
      <c r="G65" s="9">
        <f>F65/E65</f>
        <v>3.0491999999999998E-2</v>
      </c>
    </row>
    <row r="66" spans="1:7" x14ac:dyDescent="0.25">
      <c r="A66" s="5"/>
      <c r="B66" s="21" t="s">
        <v>80</v>
      </c>
      <c r="C66" s="22" t="s">
        <v>81</v>
      </c>
      <c r="D66" s="23">
        <v>650000</v>
      </c>
      <c r="E66" s="24">
        <v>650000</v>
      </c>
      <c r="F66" s="25">
        <v>582460</v>
      </c>
      <c r="G66" s="9">
        <f t="shared" ref="G66:G69" si="3">F66/E66</f>
        <v>0.89609230769230774</v>
      </c>
    </row>
    <row r="67" spans="1:7" x14ac:dyDescent="0.25">
      <c r="A67" s="5"/>
      <c r="B67" s="21" t="s">
        <v>47</v>
      </c>
      <c r="C67" s="22" t="s">
        <v>48</v>
      </c>
      <c r="D67" s="23">
        <v>5142528</v>
      </c>
      <c r="E67" s="24">
        <v>5142528</v>
      </c>
      <c r="F67" s="25">
        <v>4349268.3899999997</v>
      </c>
      <c r="G67" s="9">
        <f t="shared" si="3"/>
        <v>0.84574520352635896</v>
      </c>
    </row>
    <row r="68" spans="1:7" x14ac:dyDescent="0.25">
      <c r="A68" s="5"/>
      <c r="B68" s="21" t="s">
        <v>52</v>
      </c>
      <c r="C68" s="22" t="s">
        <v>82</v>
      </c>
      <c r="D68" s="23">
        <v>400000</v>
      </c>
      <c r="E68" s="24">
        <v>2215000</v>
      </c>
      <c r="F68" s="25">
        <v>2003630</v>
      </c>
      <c r="G68" s="9">
        <f t="shared" si="3"/>
        <v>0.90457336343115124</v>
      </c>
    </row>
    <row r="69" spans="1:7" x14ac:dyDescent="0.25">
      <c r="A69" s="5"/>
      <c r="B69" s="21" t="s">
        <v>68</v>
      </c>
      <c r="C69" s="22" t="s">
        <v>69</v>
      </c>
      <c r="D69" s="23">
        <v>0</v>
      </c>
      <c r="E69" s="24">
        <v>30000</v>
      </c>
      <c r="F69" s="25">
        <v>30000</v>
      </c>
      <c r="G69" s="9">
        <f t="shared" si="3"/>
        <v>1</v>
      </c>
    </row>
    <row r="70" spans="1:7" x14ac:dyDescent="0.25">
      <c r="A70" s="15" t="s">
        <v>83</v>
      </c>
      <c r="B70" s="16" t="s">
        <v>4</v>
      </c>
      <c r="C70" s="17" t="s">
        <v>84</v>
      </c>
      <c r="D70" s="18">
        <v>1950000</v>
      </c>
      <c r="E70" s="19">
        <v>1950000</v>
      </c>
      <c r="F70" s="18">
        <v>1810762.63</v>
      </c>
      <c r="G70" s="20">
        <f t="shared" ref="G70:G84" si="4">F70/E70</f>
        <v>0.92859622051282042</v>
      </c>
    </row>
    <row r="71" spans="1:7" x14ac:dyDescent="0.25">
      <c r="A71" s="5"/>
      <c r="B71" s="21" t="s">
        <v>7</v>
      </c>
      <c r="C71" s="22" t="s">
        <v>8</v>
      </c>
      <c r="D71" s="23">
        <v>1950000</v>
      </c>
      <c r="E71" s="24">
        <v>1950000</v>
      </c>
      <c r="F71" s="25">
        <v>1810762.63</v>
      </c>
      <c r="G71" s="9">
        <f t="shared" si="4"/>
        <v>0.92859622051282042</v>
      </c>
    </row>
    <row r="72" spans="1:7" x14ac:dyDescent="0.25">
      <c r="A72" s="15" t="s">
        <v>85</v>
      </c>
      <c r="B72" s="16" t="s">
        <v>4</v>
      </c>
      <c r="C72" s="17" t="s">
        <v>86</v>
      </c>
      <c r="D72" s="18">
        <v>0</v>
      </c>
      <c r="E72" s="19">
        <v>6000</v>
      </c>
      <c r="F72" s="18">
        <v>6000</v>
      </c>
      <c r="G72" s="20">
        <f t="shared" si="4"/>
        <v>1</v>
      </c>
    </row>
    <row r="73" spans="1:7" x14ac:dyDescent="0.25">
      <c r="A73" s="5"/>
      <c r="B73" s="21" t="s">
        <v>39</v>
      </c>
      <c r="C73" s="22" t="s">
        <v>40</v>
      </c>
      <c r="D73" s="23">
        <v>0</v>
      </c>
      <c r="E73" s="24">
        <v>6000</v>
      </c>
      <c r="F73" s="25">
        <v>6000</v>
      </c>
      <c r="G73" s="9">
        <f t="shared" si="4"/>
        <v>1</v>
      </c>
    </row>
    <row r="74" spans="1:7" x14ac:dyDescent="0.25">
      <c r="A74" s="15" t="s">
        <v>101</v>
      </c>
      <c r="B74" s="16" t="s">
        <v>4</v>
      </c>
      <c r="C74" s="17" t="s">
        <v>102</v>
      </c>
      <c r="D74" s="18">
        <v>0</v>
      </c>
      <c r="E74" s="19">
        <v>40000</v>
      </c>
      <c r="F74" s="18">
        <v>40000</v>
      </c>
      <c r="G74" s="20">
        <f t="shared" si="4"/>
        <v>1</v>
      </c>
    </row>
    <row r="75" spans="1:7" x14ac:dyDescent="0.25">
      <c r="A75" s="5"/>
      <c r="B75" s="21" t="s">
        <v>39</v>
      </c>
      <c r="C75" s="22" t="s">
        <v>40</v>
      </c>
      <c r="D75" s="23">
        <v>0</v>
      </c>
      <c r="E75" s="24">
        <v>40000</v>
      </c>
      <c r="F75" s="25">
        <v>40000</v>
      </c>
      <c r="G75" s="9">
        <f t="shared" si="4"/>
        <v>1</v>
      </c>
    </row>
    <row r="76" spans="1:7" x14ac:dyDescent="0.25">
      <c r="A76" s="15" t="s">
        <v>103</v>
      </c>
      <c r="B76" s="16" t="s">
        <v>4</v>
      </c>
      <c r="C76" s="17" t="s">
        <v>104</v>
      </c>
      <c r="D76" s="18">
        <v>1160000</v>
      </c>
      <c r="E76" s="19">
        <v>1160000</v>
      </c>
      <c r="F76" s="18">
        <v>1059122</v>
      </c>
      <c r="G76" s="20">
        <f t="shared" si="4"/>
        <v>0.91303620689655174</v>
      </c>
    </row>
    <row r="77" spans="1:7" x14ac:dyDescent="0.25">
      <c r="A77" s="5"/>
      <c r="B77" s="21" t="s">
        <v>7</v>
      </c>
      <c r="C77" s="22" t="s">
        <v>8</v>
      </c>
      <c r="D77" s="23">
        <v>240000</v>
      </c>
      <c r="E77" s="24">
        <v>240000</v>
      </c>
      <c r="F77" s="25">
        <v>171520</v>
      </c>
      <c r="G77" s="9">
        <f t="shared" si="4"/>
        <v>0.71466666666666667</v>
      </c>
    </row>
    <row r="78" spans="1:7" x14ac:dyDescent="0.25">
      <c r="A78" s="5"/>
      <c r="B78" s="21" t="s">
        <v>56</v>
      </c>
      <c r="C78" s="22" t="s">
        <v>57</v>
      </c>
      <c r="D78" s="23">
        <v>920000</v>
      </c>
      <c r="E78" s="24">
        <v>920000</v>
      </c>
      <c r="F78" s="25">
        <v>887602</v>
      </c>
      <c r="G78" s="9">
        <f t="shared" si="4"/>
        <v>0.9647847826086956</v>
      </c>
    </row>
    <row r="79" spans="1:7" x14ac:dyDescent="0.25">
      <c r="A79" s="15" t="s">
        <v>105</v>
      </c>
      <c r="B79" s="16" t="s">
        <v>4</v>
      </c>
      <c r="C79" s="17" t="s">
        <v>106</v>
      </c>
      <c r="D79" s="18">
        <v>140000</v>
      </c>
      <c r="E79" s="19">
        <v>140000</v>
      </c>
      <c r="F79" s="18">
        <v>43196</v>
      </c>
      <c r="G79" s="20">
        <f t="shared" si="4"/>
        <v>0.30854285714285712</v>
      </c>
    </row>
    <row r="80" spans="1:7" x14ac:dyDescent="0.25">
      <c r="A80" s="5"/>
      <c r="B80" s="21" t="s">
        <v>37</v>
      </c>
      <c r="C80" s="22" t="s">
        <v>107</v>
      </c>
      <c r="D80" s="23">
        <v>140000</v>
      </c>
      <c r="E80" s="24">
        <v>140000</v>
      </c>
      <c r="F80" s="25">
        <v>43196</v>
      </c>
      <c r="G80" s="9">
        <f t="shared" si="4"/>
        <v>0.30854285714285712</v>
      </c>
    </row>
    <row r="81" spans="1:9" x14ac:dyDescent="0.25">
      <c r="A81" s="15" t="s">
        <v>108</v>
      </c>
      <c r="B81" s="16" t="s">
        <v>4</v>
      </c>
      <c r="C81" s="17" t="s">
        <v>109</v>
      </c>
      <c r="D81" s="18">
        <v>800000</v>
      </c>
      <c r="E81" s="19">
        <v>800000</v>
      </c>
      <c r="F81" s="18">
        <v>0</v>
      </c>
      <c r="G81" s="20">
        <f t="shared" si="4"/>
        <v>0</v>
      </c>
    </row>
    <row r="82" spans="1:9" x14ac:dyDescent="0.25">
      <c r="A82" s="5"/>
      <c r="B82" s="21" t="s">
        <v>110</v>
      </c>
      <c r="C82" s="22" t="s">
        <v>111</v>
      </c>
      <c r="D82" s="23">
        <v>800000</v>
      </c>
      <c r="E82" s="24">
        <v>800000</v>
      </c>
      <c r="F82" s="25">
        <v>0</v>
      </c>
      <c r="G82" s="14">
        <f t="shared" si="4"/>
        <v>0</v>
      </c>
    </row>
    <row r="83" spans="1:9" x14ac:dyDescent="0.25">
      <c r="A83" s="15" t="s">
        <v>112</v>
      </c>
      <c r="B83" s="16" t="s">
        <v>4</v>
      </c>
      <c r="C83" s="17" t="s">
        <v>113</v>
      </c>
      <c r="D83" s="18">
        <v>150000</v>
      </c>
      <c r="E83" s="19">
        <v>1329080</v>
      </c>
      <c r="F83" s="18">
        <v>1222252.83</v>
      </c>
      <c r="G83" s="20">
        <f t="shared" si="4"/>
        <v>0.91962322057362988</v>
      </c>
    </row>
    <row r="84" spans="1:9" x14ac:dyDescent="0.25">
      <c r="A84" s="5"/>
      <c r="B84" s="21" t="s">
        <v>7</v>
      </c>
      <c r="C84" s="22" t="s">
        <v>8</v>
      </c>
      <c r="D84" s="23">
        <v>30000</v>
      </c>
      <c r="E84" s="24">
        <v>30000</v>
      </c>
      <c r="F84" s="25">
        <v>1586</v>
      </c>
      <c r="G84" s="9">
        <f t="shared" si="4"/>
        <v>5.2866666666666666E-2</v>
      </c>
    </row>
    <row r="85" spans="1:9" x14ac:dyDescent="0.25">
      <c r="A85" s="5"/>
      <c r="B85" s="21" t="s">
        <v>60</v>
      </c>
      <c r="C85" s="22" t="s">
        <v>61</v>
      </c>
      <c r="D85" s="23">
        <v>20000</v>
      </c>
      <c r="E85" s="24">
        <v>20000</v>
      </c>
      <c r="F85" s="25">
        <v>6668.94</v>
      </c>
      <c r="G85" s="9">
        <f t="shared" ref="G85:G89" si="5">F85/E85</f>
        <v>0.33344699999999999</v>
      </c>
    </row>
    <row r="86" spans="1:9" x14ac:dyDescent="0.25">
      <c r="A86" s="5"/>
      <c r="B86" s="21" t="s">
        <v>114</v>
      </c>
      <c r="C86" s="22" t="s">
        <v>115</v>
      </c>
      <c r="D86" s="23">
        <v>15000</v>
      </c>
      <c r="E86" s="24">
        <v>15000</v>
      </c>
      <c r="F86" s="25">
        <v>7450</v>
      </c>
      <c r="G86" s="9">
        <f t="shared" si="5"/>
        <v>0.49666666666666665</v>
      </c>
    </row>
    <row r="87" spans="1:9" x14ac:dyDescent="0.25">
      <c r="A87" s="5"/>
      <c r="B87" s="21" t="s">
        <v>37</v>
      </c>
      <c r="C87" s="22" t="s">
        <v>107</v>
      </c>
      <c r="D87" s="23">
        <v>50000</v>
      </c>
      <c r="E87" s="24">
        <v>50000</v>
      </c>
      <c r="F87" s="25">
        <v>17500</v>
      </c>
      <c r="G87" s="9">
        <f t="shared" si="5"/>
        <v>0.35</v>
      </c>
    </row>
    <row r="88" spans="1:9" x14ac:dyDescent="0.25">
      <c r="A88" s="5"/>
      <c r="B88" s="21" t="s">
        <v>39</v>
      </c>
      <c r="C88" s="22" t="s">
        <v>40</v>
      </c>
      <c r="D88" s="23">
        <v>0</v>
      </c>
      <c r="E88" s="24">
        <v>140000</v>
      </c>
      <c r="F88" s="25">
        <v>135000</v>
      </c>
      <c r="G88" s="9">
        <f t="shared" si="5"/>
        <v>0.9642857142857143</v>
      </c>
    </row>
    <row r="89" spans="1:9" x14ac:dyDescent="0.25">
      <c r="A89" s="5"/>
      <c r="B89" s="21" t="s">
        <v>41</v>
      </c>
      <c r="C89" s="22" t="s">
        <v>42</v>
      </c>
      <c r="D89" s="23">
        <v>35000</v>
      </c>
      <c r="E89" s="24">
        <v>1074080</v>
      </c>
      <c r="F89" s="25">
        <v>1054047.8899999999</v>
      </c>
      <c r="G89" s="9">
        <f t="shared" si="5"/>
        <v>0.98134951772679868</v>
      </c>
    </row>
    <row r="90" spans="1:9" x14ac:dyDescent="0.25">
      <c r="A90" s="15" t="s">
        <v>116</v>
      </c>
      <c r="B90" s="16" t="s">
        <v>4</v>
      </c>
      <c r="C90" s="17" t="s">
        <v>117</v>
      </c>
      <c r="D90" s="18">
        <v>10000</v>
      </c>
      <c r="E90" s="19">
        <v>10000</v>
      </c>
      <c r="F90" s="18">
        <v>135811.51999999999</v>
      </c>
      <c r="G90" s="20">
        <f>F90/E90</f>
        <v>13.581151999999999</v>
      </c>
    </row>
    <row r="91" spans="1:9" x14ac:dyDescent="0.25">
      <c r="A91" s="5"/>
      <c r="B91" s="21" t="s">
        <v>118</v>
      </c>
      <c r="C91" s="22" t="s">
        <v>119</v>
      </c>
      <c r="D91" s="23">
        <v>10000</v>
      </c>
      <c r="E91" s="24">
        <v>10000</v>
      </c>
      <c r="F91" s="25">
        <v>135811.51999999999</v>
      </c>
      <c r="G91" s="14">
        <f>F91/E91</f>
        <v>13.581151999999999</v>
      </c>
      <c r="I91" s="40"/>
    </row>
    <row r="92" spans="1:9" x14ac:dyDescent="0.25">
      <c r="A92" s="15" t="s">
        <v>120</v>
      </c>
      <c r="B92" s="16" t="s">
        <v>4</v>
      </c>
      <c r="C92" s="17" t="s">
        <v>121</v>
      </c>
      <c r="D92" s="18">
        <v>0</v>
      </c>
      <c r="E92" s="19">
        <v>0</v>
      </c>
      <c r="F92" s="18">
        <v>45360</v>
      </c>
      <c r="G92" s="20">
        <v>0</v>
      </c>
    </row>
    <row r="93" spans="1:9" x14ac:dyDescent="0.25">
      <c r="A93" s="5"/>
      <c r="B93" s="21" t="s">
        <v>122</v>
      </c>
      <c r="C93" s="22" t="s">
        <v>123</v>
      </c>
      <c r="D93" s="23">
        <v>0</v>
      </c>
      <c r="E93" s="24">
        <v>0</v>
      </c>
      <c r="F93" s="25">
        <v>45360</v>
      </c>
      <c r="G93" s="14">
        <v>0</v>
      </c>
    </row>
    <row r="94" spans="1:9" x14ac:dyDescent="0.25">
      <c r="A94" s="15" t="s">
        <v>124</v>
      </c>
      <c r="B94" s="16" t="s">
        <v>4</v>
      </c>
      <c r="C94" s="17" t="s">
        <v>125</v>
      </c>
      <c r="D94" s="18">
        <v>0</v>
      </c>
      <c r="E94" s="19">
        <v>15757.15</v>
      </c>
      <c r="F94" s="18">
        <v>15757.15</v>
      </c>
      <c r="G94" s="20">
        <f>F94/E94</f>
        <v>1</v>
      </c>
    </row>
    <row r="95" spans="1:9" x14ac:dyDescent="0.25">
      <c r="A95" s="5"/>
      <c r="B95" s="21" t="s">
        <v>126</v>
      </c>
      <c r="C95" s="22" t="s">
        <v>127</v>
      </c>
      <c r="D95" s="23">
        <v>0</v>
      </c>
      <c r="E95" s="24">
        <v>15757.15</v>
      </c>
      <c r="F95" s="25">
        <v>15757.15</v>
      </c>
      <c r="G95" s="14">
        <f>F95/E95</f>
        <v>1</v>
      </c>
    </row>
    <row r="96" spans="1:9" x14ac:dyDescent="0.25">
      <c r="A96" s="26" t="s">
        <v>283</v>
      </c>
      <c r="B96" s="26" t="s">
        <v>4</v>
      </c>
      <c r="C96" s="27" t="s">
        <v>4</v>
      </c>
      <c r="D96" s="28">
        <v>234667750</v>
      </c>
      <c r="E96" s="28">
        <v>260273219.66</v>
      </c>
      <c r="F96" s="28">
        <f>SUM(F2:F22)+F23+F25+F28+F30+F32+F34+F36+F38+F41+F44+F46+F49+F52+F55+F58+F60+F64+F70+F72+F74+F76+F79+F81+F83+F90+F92+F94</f>
        <v>235315708.06000003</v>
      </c>
      <c r="G96" s="29">
        <f>F96/E96</f>
        <v>0.90411033592851986</v>
      </c>
    </row>
    <row r="97" spans="1:7" x14ac:dyDescent="0.25">
      <c r="A97" s="30"/>
      <c r="B97" s="31">
        <v>8124</v>
      </c>
      <c r="C97" s="32" t="s">
        <v>284</v>
      </c>
      <c r="D97" s="33">
        <v>-14476966</v>
      </c>
      <c r="E97" s="33">
        <v>-20476966</v>
      </c>
      <c r="F97" s="33">
        <v>-19270584.800000001</v>
      </c>
      <c r="G97" s="34"/>
    </row>
    <row r="98" spans="1:7" x14ac:dyDescent="0.25">
      <c r="A98" s="30"/>
      <c r="B98" s="31">
        <v>8115</v>
      </c>
      <c r="C98" s="32" t="s">
        <v>285</v>
      </c>
      <c r="D98" s="33">
        <v>17650000</v>
      </c>
      <c r="E98" s="33">
        <v>24862809.140000001</v>
      </c>
      <c r="F98" s="33">
        <v>-13807082.539999999</v>
      </c>
      <c r="G98" s="34"/>
    </row>
    <row r="99" spans="1:7" ht="25.5" thickBot="1" x14ac:dyDescent="0.3">
      <c r="A99" s="51" t="s">
        <v>287</v>
      </c>
      <c r="B99" s="52">
        <v>8901</v>
      </c>
      <c r="C99" s="53" t="s">
        <v>288</v>
      </c>
      <c r="D99" s="54">
        <v>0</v>
      </c>
      <c r="E99" s="54">
        <v>0</v>
      </c>
      <c r="F99" s="54">
        <v>311652.17</v>
      </c>
      <c r="G99" s="55"/>
    </row>
    <row r="100" spans="1:7" ht="16.5" thickTop="1" thickBot="1" x14ac:dyDescent="0.3">
      <c r="A100" s="37" t="s">
        <v>286</v>
      </c>
      <c r="B100" s="35"/>
      <c r="C100" s="36"/>
      <c r="D100" s="38">
        <f>D96+'[1]II. Rozpočtové výdaje'!D295+D97+D98</f>
        <v>237840784</v>
      </c>
      <c r="E100" s="38">
        <f>E96+'[1]II. Rozpočtové výdaje'!E295+E97+E98</f>
        <v>264659062.80000001</v>
      </c>
      <c r="F100" s="38">
        <f>F96+F97+F98+F99</f>
        <v>202549692.89000002</v>
      </c>
      <c r="G100" s="39">
        <f>F100/E100</f>
        <v>0.76532309435050261</v>
      </c>
    </row>
    <row r="101" spans="1:7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4"/>
  <sheetViews>
    <sheetView tabSelected="1" workbookViewId="0">
      <selection activeCell="J20" sqref="J20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  <col min="9" max="9" width="15" bestFit="1" customWidth="1"/>
    <col min="10" max="10" width="14" bestFit="1" customWidth="1"/>
  </cols>
  <sheetData>
    <row r="1" spans="1:10" ht="24.75" thickBot="1" x14ac:dyDescent="0.3">
      <c r="A1" s="2" t="s">
        <v>0</v>
      </c>
      <c r="B1" s="2" t="s">
        <v>1</v>
      </c>
      <c r="C1" s="2" t="s">
        <v>2</v>
      </c>
      <c r="D1" s="3" t="s">
        <v>3</v>
      </c>
      <c r="E1" s="3" t="s">
        <v>281</v>
      </c>
      <c r="F1" s="3" t="s">
        <v>282</v>
      </c>
      <c r="G1" s="4" t="s">
        <v>280</v>
      </c>
    </row>
    <row r="2" spans="1:10" ht="15.75" thickTop="1" x14ac:dyDescent="0.25">
      <c r="A2" s="41" t="s">
        <v>37</v>
      </c>
      <c r="B2" s="41" t="s">
        <v>4</v>
      </c>
      <c r="C2" s="42" t="s">
        <v>38</v>
      </c>
      <c r="D2" s="43">
        <v>14786000</v>
      </c>
      <c r="E2" s="43">
        <v>15821300</v>
      </c>
      <c r="F2" s="43">
        <v>15817771.26</v>
      </c>
      <c r="G2" s="44">
        <f>F2/E2</f>
        <v>0.99977696270217997</v>
      </c>
    </row>
    <row r="3" spans="1:10" x14ac:dyDescent="0.25">
      <c r="A3" s="45"/>
      <c r="B3" s="45" t="s">
        <v>128</v>
      </c>
      <c r="C3" s="46" t="s">
        <v>129</v>
      </c>
      <c r="D3" s="47">
        <v>50000</v>
      </c>
      <c r="E3" s="47">
        <v>50000</v>
      </c>
      <c r="F3" s="60">
        <v>4818</v>
      </c>
      <c r="G3" s="48">
        <f>F3/E3</f>
        <v>9.6360000000000001E-2</v>
      </c>
    </row>
    <row r="4" spans="1:10" x14ac:dyDescent="0.25">
      <c r="A4" s="45"/>
      <c r="B4" s="45" t="s">
        <v>130</v>
      </c>
      <c r="C4" s="46" t="s">
        <v>131</v>
      </c>
      <c r="D4" s="47">
        <v>4010000</v>
      </c>
      <c r="E4" s="47">
        <v>5795300</v>
      </c>
      <c r="F4" s="60">
        <v>6815108.6500000004</v>
      </c>
      <c r="G4" s="48">
        <f t="shared" ref="G4:G5" si="0">F4/E4</f>
        <v>1.1759716753231066</v>
      </c>
      <c r="I4" s="40"/>
    </row>
    <row r="5" spans="1:10" x14ac:dyDescent="0.25">
      <c r="A5" s="45"/>
      <c r="B5" s="45" t="s">
        <v>132</v>
      </c>
      <c r="C5" s="46" t="s">
        <v>133</v>
      </c>
      <c r="D5" s="47">
        <v>10726000</v>
      </c>
      <c r="E5" s="47">
        <v>9976000</v>
      </c>
      <c r="F5" s="60">
        <v>8997844.6099999994</v>
      </c>
      <c r="G5" s="48">
        <f t="shared" si="0"/>
        <v>0.9019491389334402</v>
      </c>
    </row>
    <row r="6" spans="1:10" x14ac:dyDescent="0.25">
      <c r="A6" s="41" t="s">
        <v>43</v>
      </c>
      <c r="B6" s="41" t="s">
        <v>4</v>
      </c>
      <c r="C6" s="42" t="s">
        <v>44</v>
      </c>
      <c r="D6" s="43">
        <v>3187512</v>
      </c>
      <c r="E6" s="43">
        <v>3254062</v>
      </c>
      <c r="F6" s="43">
        <v>2914979</v>
      </c>
      <c r="G6" s="44">
        <f t="shared" ref="G6:G12" si="1">F6/E6</f>
        <v>0.8957970069408635</v>
      </c>
    </row>
    <row r="7" spans="1:10" x14ac:dyDescent="0.25">
      <c r="A7" s="45"/>
      <c r="B7" s="45" t="s">
        <v>130</v>
      </c>
      <c r="C7" s="46" t="s">
        <v>131</v>
      </c>
      <c r="D7" s="47">
        <v>0</v>
      </c>
      <c r="E7" s="47">
        <v>66550</v>
      </c>
      <c r="F7" s="47">
        <v>66550</v>
      </c>
      <c r="G7" s="48">
        <f t="shared" si="1"/>
        <v>1</v>
      </c>
    </row>
    <row r="8" spans="1:10" x14ac:dyDescent="0.25">
      <c r="A8" s="45"/>
      <c r="B8" s="45" t="s">
        <v>134</v>
      </c>
      <c r="C8" s="46" t="s">
        <v>135</v>
      </c>
      <c r="D8" s="47">
        <v>3187512</v>
      </c>
      <c r="E8" s="47">
        <v>3187512</v>
      </c>
      <c r="F8" s="47">
        <v>2848429</v>
      </c>
      <c r="G8" s="48">
        <f t="shared" si="1"/>
        <v>0.8936214200919087</v>
      </c>
    </row>
    <row r="9" spans="1:10" x14ac:dyDescent="0.25">
      <c r="A9" s="41" t="s">
        <v>126</v>
      </c>
      <c r="B9" s="41" t="s">
        <v>4</v>
      </c>
      <c r="C9" s="42" t="s">
        <v>136</v>
      </c>
      <c r="D9" s="43">
        <v>0</v>
      </c>
      <c r="E9" s="43">
        <v>160000</v>
      </c>
      <c r="F9" s="43">
        <v>159502.20000000001</v>
      </c>
      <c r="G9" s="44">
        <f t="shared" si="1"/>
        <v>0.9968887500000001</v>
      </c>
      <c r="J9">
        <f>2045000*1.21</f>
        <v>2474450</v>
      </c>
    </row>
    <row r="10" spans="1:10" x14ac:dyDescent="0.25">
      <c r="A10" s="45"/>
      <c r="B10" s="45" t="s">
        <v>132</v>
      </c>
      <c r="C10" s="46" t="s">
        <v>133</v>
      </c>
      <c r="D10" s="47">
        <v>0</v>
      </c>
      <c r="E10" s="47">
        <v>160000</v>
      </c>
      <c r="F10" s="47">
        <v>159502.20000000001</v>
      </c>
      <c r="G10" s="48">
        <f t="shared" si="1"/>
        <v>0.9968887500000001</v>
      </c>
      <c r="J10" s="40">
        <f>J9-I14</f>
        <v>1935526.8900000001</v>
      </c>
    </row>
    <row r="11" spans="1:10" x14ac:dyDescent="0.25">
      <c r="A11" s="41" t="s">
        <v>45</v>
      </c>
      <c r="B11" s="41" t="s">
        <v>4</v>
      </c>
      <c r="C11" s="42" t="s">
        <v>46</v>
      </c>
      <c r="D11" s="43">
        <v>4978800</v>
      </c>
      <c r="E11" s="43">
        <v>5001800</v>
      </c>
      <c r="F11" s="43">
        <v>4350699.8899999997</v>
      </c>
      <c r="G11" s="44">
        <f t="shared" si="1"/>
        <v>0.86982684033747848</v>
      </c>
    </row>
    <row r="12" spans="1:10" x14ac:dyDescent="0.25">
      <c r="A12" s="45"/>
      <c r="B12" s="45" t="s">
        <v>137</v>
      </c>
      <c r="C12" s="46" t="s">
        <v>138</v>
      </c>
      <c r="D12" s="47">
        <v>215000</v>
      </c>
      <c r="E12" s="47">
        <v>238000</v>
      </c>
      <c r="F12" s="47">
        <v>237123</v>
      </c>
      <c r="G12" s="48">
        <f t="shared" si="1"/>
        <v>0.99631512605042016</v>
      </c>
    </row>
    <row r="13" spans="1:10" x14ac:dyDescent="0.25">
      <c r="A13" s="45"/>
      <c r="B13" s="45" t="s">
        <v>130</v>
      </c>
      <c r="C13" s="46" t="s">
        <v>131</v>
      </c>
      <c r="D13" s="47">
        <v>641300</v>
      </c>
      <c r="E13" s="47">
        <v>641300</v>
      </c>
      <c r="F13" s="47">
        <v>530000</v>
      </c>
      <c r="G13" s="48">
        <f t="shared" ref="G13:G14" si="2">F13/E13</f>
        <v>0.82644628099173556</v>
      </c>
    </row>
    <row r="14" spans="1:10" x14ac:dyDescent="0.25">
      <c r="A14" s="45"/>
      <c r="B14" s="45" t="s">
        <v>132</v>
      </c>
      <c r="C14" s="46" t="s">
        <v>133</v>
      </c>
      <c r="D14" s="47">
        <v>4122500</v>
      </c>
      <c r="E14" s="47">
        <v>4122500</v>
      </c>
      <c r="F14" s="47">
        <v>3583576.89</v>
      </c>
      <c r="G14" s="48">
        <f t="shared" si="2"/>
        <v>0.86927274469375382</v>
      </c>
      <c r="I14" s="40">
        <f>E14-F14</f>
        <v>538923.10999999987</v>
      </c>
    </row>
    <row r="15" spans="1:10" x14ac:dyDescent="0.25">
      <c r="A15" s="41" t="s">
        <v>39</v>
      </c>
      <c r="B15" s="41" t="s">
        <v>4</v>
      </c>
      <c r="C15" s="42" t="s">
        <v>49</v>
      </c>
      <c r="D15" s="43">
        <v>1473000</v>
      </c>
      <c r="E15" s="43">
        <v>1620750</v>
      </c>
      <c r="F15" s="43">
        <v>382643.4</v>
      </c>
      <c r="G15" s="44">
        <f>F15/E15</f>
        <v>0.23609032855159651</v>
      </c>
    </row>
    <row r="16" spans="1:10" x14ac:dyDescent="0.25">
      <c r="A16" s="45"/>
      <c r="B16" s="45" t="s">
        <v>139</v>
      </c>
      <c r="C16" s="46" t="s">
        <v>140</v>
      </c>
      <c r="D16" s="47">
        <v>0</v>
      </c>
      <c r="E16" s="47">
        <v>147750</v>
      </c>
      <c r="F16" s="47">
        <v>56313.4</v>
      </c>
      <c r="G16" s="48">
        <f>F16/E16</f>
        <v>0.38113976311336717</v>
      </c>
    </row>
    <row r="17" spans="1:9" x14ac:dyDescent="0.25">
      <c r="A17" s="45"/>
      <c r="B17" s="45" t="s">
        <v>130</v>
      </c>
      <c r="C17" s="46" t="s">
        <v>131</v>
      </c>
      <c r="D17" s="47">
        <v>363000</v>
      </c>
      <c r="E17" s="47">
        <v>363000</v>
      </c>
      <c r="F17" s="47">
        <v>0</v>
      </c>
      <c r="G17" s="48">
        <f t="shared" ref="G17:G19" si="3">F17/E17</f>
        <v>0</v>
      </c>
    </row>
    <row r="18" spans="1:9" x14ac:dyDescent="0.25">
      <c r="A18" s="45"/>
      <c r="B18" s="45" t="s">
        <v>141</v>
      </c>
      <c r="C18" s="46" t="s">
        <v>142</v>
      </c>
      <c r="D18" s="47">
        <v>300000</v>
      </c>
      <c r="E18" s="47">
        <v>300000</v>
      </c>
      <c r="F18" s="47">
        <v>180589</v>
      </c>
      <c r="G18" s="48">
        <f t="shared" si="3"/>
        <v>0.60196333333333329</v>
      </c>
    </row>
    <row r="19" spans="1:9" x14ac:dyDescent="0.25">
      <c r="A19" s="45"/>
      <c r="B19" s="45" t="s">
        <v>132</v>
      </c>
      <c r="C19" s="46" t="s">
        <v>133</v>
      </c>
      <c r="D19" s="47">
        <v>810000</v>
      </c>
      <c r="E19" s="47">
        <v>810000</v>
      </c>
      <c r="F19" s="47">
        <v>145741</v>
      </c>
      <c r="G19" s="48">
        <f t="shared" si="3"/>
        <v>0.17992716049382715</v>
      </c>
    </row>
    <row r="20" spans="1:9" x14ac:dyDescent="0.25">
      <c r="A20" s="41" t="s">
        <v>50</v>
      </c>
      <c r="B20" s="41" t="s">
        <v>4</v>
      </c>
      <c r="C20" s="42" t="s">
        <v>51</v>
      </c>
      <c r="D20" s="43">
        <v>2430000</v>
      </c>
      <c r="E20" s="43">
        <v>2598190</v>
      </c>
      <c r="F20" s="43">
        <v>680686</v>
      </c>
      <c r="G20" s="44">
        <f>F20/E20</f>
        <v>0.26198468934142616</v>
      </c>
    </row>
    <row r="21" spans="1:9" x14ac:dyDescent="0.25">
      <c r="A21" s="45"/>
      <c r="B21" s="45" t="s">
        <v>139</v>
      </c>
      <c r="C21" s="46" t="s">
        <v>140</v>
      </c>
      <c r="D21" s="47">
        <v>180000</v>
      </c>
      <c r="E21" s="47">
        <v>348190</v>
      </c>
      <c r="F21" s="47">
        <v>131832</v>
      </c>
      <c r="G21" s="48">
        <f>F21/E21</f>
        <v>0.37862086791694188</v>
      </c>
    </row>
    <row r="22" spans="1:9" x14ac:dyDescent="0.25">
      <c r="A22" s="45"/>
      <c r="B22" s="45" t="s">
        <v>132</v>
      </c>
      <c r="C22" s="46" t="s">
        <v>133</v>
      </c>
      <c r="D22" s="47">
        <v>2250000</v>
      </c>
      <c r="E22" s="47">
        <v>2250000</v>
      </c>
      <c r="F22" s="47">
        <v>548854</v>
      </c>
      <c r="G22" s="48">
        <f>F22/E22</f>
        <v>0.2439351111111111</v>
      </c>
    </row>
    <row r="23" spans="1:9" x14ac:dyDescent="0.25">
      <c r="A23" s="41" t="s">
        <v>52</v>
      </c>
      <c r="B23" s="41" t="s">
        <v>4</v>
      </c>
      <c r="C23" s="42" t="s">
        <v>53</v>
      </c>
      <c r="D23" s="43">
        <v>8971000</v>
      </c>
      <c r="E23" s="43">
        <v>10700641</v>
      </c>
      <c r="F23" s="43">
        <v>9909417</v>
      </c>
      <c r="G23" s="44">
        <f>F23/E23</f>
        <v>0.92605826136957592</v>
      </c>
    </row>
    <row r="24" spans="1:9" x14ac:dyDescent="0.25">
      <c r="A24" s="45"/>
      <c r="B24" s="45" t="s">
        <v>143</v>
      </c>
      <c r="C24" s="46" t="s">
        <v>144</v>
      </c>
      <c r="D24" s="47">
        <v>0</v>
      </c>
      <c r="E24" s="47">
        <v>0</v>
      </c>
      <c r="F24" s="47">
        <v>38776</v>
      </c>
      <c r="G24" s="48">
        <f>0</f>
        <v>0</v>
      </c>
    </row>
    <row r="25" spans="1:9" x14ac:dyDescent="0.25">
      <c r="A25" s="45"/>
      <c r="B25" s="45" t="s">
        <v>145</v>
      </c>
      <c r="C25" s="46" t="s">
        <v>146</v>
      </c>
      <c r="D25" s="47">
        <v>8641000</v>
      </c>
      <c r="E25" s="47">
        <v>8641000</v>
      </c>
      <c r="F25" s="47">
        <v>8641000</v>
      </c>
      <c r="G25" s="48">
        <f>F25/E25</f>
        <v>1</v>
      </c>
    </row>
    <row r="26" spans="1:9" x14ac:dyDescent="0.25">
      <c r="A26" s="45"/>
      <c r="B26" s="45" t="s">
        <v>147</v>
      </c>
      <c r="C26" s="46" t="s">
        <v>148</v>
      </c>
      <c r="D26" s="47">
        <v>0</v>
      </c>
      <c r="E26" s="47">
        <v>1229641</v>
      </c>
      <c r="F26" s="47">
        <v>1229641</v>
      </c>
      <c r="G26" s="48">
        <f t="shared" ref="G26:G27" si="4">F26/E26</f>
        <v>1</v>
      </c>
    </row>
    <row r="27" spans="1:9" x14ac:dyDescent="0.25">
      <c r="A27" s="45"/>
      <c r="B27" s="45" t="s">
        <v>132</v>
      </c>
      <c r="C27" s="46" t="s">
        <v>133</v>
      </c>
      <c r="D27" s="47">
        <v>330000</v>
      </c>
      <c r="E27" s="47">
        <v>830000</v>
      </c>
      <c r="F27" s="47">
        <v>0</v>
      </c>
      <c r="G27" s="48">
        <f t="shared" si="4"/>
        <v>0</v>
      </c>
    </row>
    <row r="28" spans="1:9" x14ac:dyDescent="0.25">
      <c r="A28" s="41" t="s">
        <v>110</v>
      </c>
      <c r="B28" s="41" t="s">
        <v>4</v>
      </c>
      <c r="C28" s="42" t="s">
        <v>149</v>
      </c>
      <c r="D28" s="43">
        <v>41968800</v>
      </c>
      <c r="E28" s="43">
        <v>48303007.649999999</v>
      </c>
      <c r="F28" s="43">
        <v>44607508.090000004</v>
      </c>
      <c r="G28" s="44">
        <f>F28/E28</f>
        <v>0.92349338602727782</v>
      </c>
      <c r="I28" s="40"/>
    </row>
    <row r="29" spans="1:9" x14ac:dyDescent="0.25">
      <c r="A29" s="45"/>
      <c r="B29" s="45" t="s">
        <v>139</v>
      </c>
      <c r="C29" s="46" t="s">
        <v>140</v>
      </c>
      <c r="D29" s="47">
        <v>48800</v>
      </c>
      <c r="E29" s="47">
        <v>108651</v>
      </c>
      <c r="F29" s="47">
        <v>53542</v>
      </c>
      <c r="G29" s="48">
        <f>F29/E29</f>
        <v>0.49278883765450848</v>
      </c>
    </row>
    <row r="30" spans="1:9" x14ac:dyDescent="0.25">
      <c r="A30" s="45"/>
      <c r="B30" s="45" t="s">
        <v>130</v>
      </c>
      <c r="C30" s="46" t="s">
        <v>131</v>
      </c>
      <c r="D30" s="47">
        <v>0</v>
      </c>
      <c r="E30" s="47">
        <v>110103</v>
      </c>
      <c r="F30" s="47">
        <v>110102.74</v>
      </c>
      <c r="G30" s="48">
        <f t="shared" ref="G30:G34" si="5">F30/E30</f>
        <v>0.99999763857478907</v>
      </c>
    </row>
    <row r="31" spans="1:9" x14ac:dyDescent="0.25">
      <c r="A31" s="45"/>
      <c r="B31" s="45" t="s">
        <v>141</v>
      </c>
      <c r="C31" s="46" t="s">
        <v>142</v>
      </c>
      <c r="D31" s="47">
        <v>0</v>
      </c>
      <c r="E31" s="47">
        <v>2775287.65</v>
      </c>
      <c r="F31" s="47">
        <v>2780177.35</v>
      </c>
      <c r="G31" s="48">
        <f t="shared" si="5"/>
        <v>1.0017618714225893</v>
      </c>
    </row>
    <row r="32" spans="1:9" x14ac:dyDescent="0.25">
      <c r="A32" s="45"/>
      <c r="B32" s="45" t="s">
        <v>145</v>
      </c>
      <c r="C32" s="46" t="s">
        <v>146</v>
      </c>
      <c r="D32" s="47">
        <v>31925000</v>
      </c>
      <c r="E32" s="47">
        <v>31969000</v>
      </c>
      <c r="F32" s="47">
        <v>31969100</v>
      </c>
      <c r="G32" s="48">
        <f t="shared" si="5"/>
        <v>1.0000031280302792</v>
      </c>
    </row>
    <row r="33" spans="1:9" x14ac:dyDescent="0.25">
      <c r="A33" s="45"/>
      <c r="B33" s="45" t="s">
        <v>147</v>
      </c>
      <c r="C33" s="46" t="s">
        <v>148</v>
      </c>
      <c r="D33" s="47">
        <v>0</v>
      </c>
      <c r="E33" s="47">
        <v>8542066</v>
      </c>
      <c r="F33" s="47">
        <v>8542066</v>
      </c>
      <c r="G33" s="48">
        <f t="shared" si="5"/>
        <v>1</v>
      </c>
      <c r="I33" s="40"/>
    </row>
    <row r="34" spans="1:9" x14ac:dyDescent="0.25">
      <c r="A34" s="45"/>
      <c r="B34" s="45" t="s">
        <v>132</v>
      </c>
      <c r="C34" s="46" t="s">
        <v>133</v>
      </c>
      <c r="D34" s="47">
        <v>9995000</v>
      </c>
      <c r="E34" s="47">
        <v>4797900</v>
      </c>
      <c r="F34" s="47">
        <v>1152520</v>
      </c>
      <c r="G34" s="48">
        <f t="shared" si="5"/>
        <v>0.24021342670751789</v>
      </c>
    </row>
    <row r="35" spans="1:9" x14ac:dyDescent="0.25">
      <c r="A35" s="41" t="s">
        <v>150</v>
      </c>
      <c r="B35" s="41" t="s">
        <v>4</v>
      </c>
      <c r="C35" s="42" t="s">
        <v>151</v>
      </c>
      <c r="D35" s="43">
        <v>921000</v>
      </c>
      <c r="E35" s="43">
        <v>1835889</v>
      </c>
      <c r="F35" s="43">
        <v>1835889</v>
      </c>
      <c r="G35" s="44">
        <f>F35/E35</f>
        <v>1</v>
      </c>
    </row>
    <row r="36" spans="1:9" x14ac:dyDescent="0.25">
      <c r="A36" s="45"/>
      <c r="B36" s="45" t="s">
        <v>145</v>
      </c>
      <c r="C36" s="46" t="s">
        <v>146</v>
      </c>
      <c r="D36" s="47">
        <v>921000</v>
      </c>
      <c r="E36" s="47">
        <v>921000</v>
      </c>
      <c r="F36" s="47">
        <v>921000</v>
      </c>
      <c r="G36" s="48">
        <f>F36/E36</f>
        <v>1</v>
      </c>
    </row>
    <row r="37" spans="1:9" x14ac:dyDescent="0.25">
      <c r="A37" s="45"/>
      <c r="B37" s="45" t="s">
        <v>147</v>
      </c>
      <c r="C37" s="46" t="s">
        <v>148</v>
      </c>
      <c r="D37" s="47">
        <v>0</v>
      </c>
      <c r="E37" s="47">
        <v>914889</v>
      </c>
      <c r="F37" s="47">
        <v>914889</v>
      </c>
      <c r="G37" s="48">
        <f>F37/E37</f>
        <v>1</v>
      </c>
    </row>
    <row r="38" spans="1:9" x14ac:dyDescent="0.25">
      <c r="A38" s="41" t="s">
        <v>54</v>
      </c>
      <c r="B38" s="41" t="s">
        <v>4</v>
      </c>
      <c r="C38" s="42" t="s">
        <v>55</v>
      </c>
      <c r="D38" s="43">
        <v>3244500</v>
      </c>
      <c r="E38" s="43">
        <v>3244500</v>
      </c>
      <c r="F38" s="43">
        <v>2506711.2799999998</v>
      </c>
      <c r="G38" s="44">
        <f>F38/E38</f>
        <v>0.77260326090306664</v>
      </c>
    </row>
    <row r="39" spans="1:9" ht="24.75" x14ac:dyDescent="0.25">
      <c r="A39" s="45"/>
      <c r="B39" s="45" t="s">
        <v>152</v>
      </c>
      <c r="C39" s="46" t="s">
        <v>153</v>
      </c>
      <c r="D39" s="47">
        <v>1450000</v>
      </c>
      <c r="E39" s="47">
        <v>1450000</v>
      </c>
      <c r="F39" s="47">
        <v>1191250</v>
      </c>
      <c r="G39" s="48">
        <f>F39/E39</f>
        <v>0.82155172413793098</v>
      </c>
    </row>
    <row r="40" spans="1:9" x14ac:dyDescent="0.25">
      <c r="A40" s="45"/>
      <c r="B40" s="45" t="s">
        <v>154</v>
      </c>
      <c r="C40" s="46" t="s">
        <v>155</v>
      </c>
      <c r="D40" s="47">
        <v>85000</v>
      </c>
      <c r="E40" s="47">
        <v>85000</v>
      </c>
      <c r="F40" s="47">
        <v>42121</v>
      </c>
      <c r="G40" s="48">
        <f t="shared" ref="G40:G55" si="6">F40/E40</f>
        <v>0.49554117647058826</v>
      </c>
    </row>
    <row r="41" spans="1:9" ht="24.75" x14ac:dyDescent="0.25">
      <c r="A41" s="45"/>
      <c r="B41" s="45" t="s">
        <v>156</v>
      </c>
      <c r="C41" s="46" t="s">
        <v>157</v>
      </c>
      <c r="D41" s="47">
        <v>360000</v>
      </c>
      <c r="E41" s="47">
        <v>360000</v>
      </c>
      <c r="F41" s="47">
        <v>289938</v>
      </c>
      <c r="G41" s="48">
        <f t="shared" si="6"/>
        <v>0.80538333333333334</v>
      </c>
    </row>
    <row r="42" spans="1:9" x14ac:dyDescent="0.25">
      <c r="A42" s="45"/>
      <c r="B42" s="45" t="s">
        <v>158</v>
      </c>
      <c r="C42" s="46" t="s">
        <v>159</v>
      </c>
      <c r="D42" s="47">
        <v>130500</v>
      </c>
      <c r="E42" s="47">
        <v>130500</v>
      </c>
      <c r="F42" s="47">
        <v>105217</v>
      </c>
      <c r="G42" s="48">
        <f t="shared" si="6"/>
        <v>0.8062605363984674</v>
      </c>
    </row>
    <row r="43" spans="1:9" x14ac:dyDescent="0.25">
      <c r="A43" s="45"/>
      <c r="B43" s="45" t="s">
        <v>160</v>
      </c>
      <c r="C43" s="46" t="s">
        <v>161</v>
      </c>
      <c r="D43" s="47">
        <v>2000</v>
      </c>
      <c r="E43" s="47">
        <v>2000</v>
      </c>
      <c r="F43" s="47">
        <v>605.6</v>
      </c>
      <c r="G43" s="48">
        <f t="shared" si="6"/>
        <v>0.30280000000000001</v>
      </c>
    </row>
    <row r="44" spans="1:9" x14ac:dyDescent="0.25">
      <c r="A44" s="45"/>
      <c r="B44" s="45" t="s">
        <v>162</v>
      </c>
      <c r="C44" s="46" t="s">
        <v>163</v>
      </c>
      <c r="D44" s="47">
        <v>250000</v>
      </c>
      <c r="E44" s="47">
        <v>250000</v>
      </c>
      <c r="F44" s="47">
        <v>186970.45</v>
      </c>
      <c r="G44" s="48">
        <f t="shared" si="6"/>
        <v>0.74788180000000004</v>
      </c>
    </row>
    <row r="45" spans="1:9" x14ac:dyDescent="0.25">
      <c r="A45" s="45"/>
      <c r="B45" s="45" t="s">
        <v>164</v>
      </c>
      <c r="C45" s="46" t="s">
        <v>165</v>
      </c>
      <c r="D45" s="47">
        <v>140000</v>
      </c>
      <c r="E45" s="47">
        <v>140000</v>
      </c>
      <c r="F45" s="47">
        <v>116478.41</v>
      </c>
      <c r="G45" s="48">
        <f t="shared" si="6"/>
        <v>0.83198864285714291</v>
      </c>
    </row>
    <row r="46" spans="1:9" x14ac:dyDescent="0.25">
      <c r="A46" s="45"/>
      <c r="B46" s="45" t="s">
        <v>137</v>
      </c>
      <c r="C46" s="46" t="s">
        <v>138</v>
      </c>
      <c r="D46" s="47">
        <v>60000</v>
      </c>
      <c r="E46" s="47">
        <v>75000</v>
      </c>
      <c r="F46" s="47">
        <v>70848.61</v>
      </c>
      <c r="G46" s="48">
        <f t="shared" si="6"/>
        <v>0.94464813333333331</v>
      </c>
    </row>
    <row r="47" spans="1:9" x14ac:dyDescent="0.25">
      <c r="A47" s="45"/>
      <c r="B47" s="45" t="s">
        <v>166</v>
      </c>
      <c r="C47" s="46" t="s">
        <v>167</v>
      </c>
      <c r="D47" s="47">
        <v>4000</v>
      </c>
      <c r="E47" s="47">
        <v>4000</v>
      </c>
      <c r="F47" s="47">
        <v>1880</v>
      </c>
      <c r="G47" s="48">
        <f t="shared" si="6"/>
        <v>0.47</v>
      </c>
    </row>
    <row r="48" spans="1:9" x14ac:dyDescent="0.25">
      <c r="A48" s="45"/>
      <c r="B48" s="45" t="s">
        <v>168</v>
      </c>
      <c r="C48" s="46" t="s">
        <v>169</v>
      </c>
      <c r="D48" s="47">
        <v>480000</v>
      </c>
      <c r="E48" s="47">
        <v>480000</v>
      </c>
      <c r="F48" s="47">
        <v>280506.83</v>
      </c>
      <c r="G48" s="48">
        <f t="shared" si="6"/>
        <v>0.58438922916666669</v>
      </c>
    </row>
    <row r="49" spans="1:7" x14ac:dyDescent="0.25">
      <c r="A49" s="45"/>
      <c r="B49" s="45" t="s">
        <v>128</v>
      </c>
      <c r="C49" s="46" t="s">
        <v>129</v>
      </c>
      <c r="D49" s="47">
        <v>90000</v>
      </c>
      <c r="E49" s="47">
        <v>90000</v>
      </c>
      <c r="F49" s="47">
        <v>78700</v>
      </c>
      <c r="G49" s="48">
        <f t="shared" si="6"/>
        <v>0.87444444444444447</v>
      </c>
    </row>
    <row r="50" spans="1:7" x14ac:dyDescent="0.25">
      <c r="A50" s="45"/>
      <c r="B50" s="45" t="s">
        <v>170</v>
      </c>
      <c r="C50" s="46" t="s">
        <v>171</v>
      </c>
      <c r="D50" s="47">
        <v>17000</v>
      </c>
      <c r="E50" s="47">
        <v>17000</v>
      </c>
      <c r="F50" s="47">
        <v>12135</v>
      </c>
      <c r="G50" s="48">
        <f t="shared" si="6"/>
        <v>0.71382352941176475</v>
      </c>
    </row>
    <row r="51" spans="1:7" x14ac:dyDescent="0.25">
      <c r="A51" s="45"/>
      <c r="B51" s="45" t="s">
        <v>172</v>
      </c>
      <c r="C51" s="46" t="s">
        <v>173</v>
      </c>
      <c r="D51" s="47">
        <v>18000</v>
      </c>
      <c r="E51" s="47">
        <v>18000</v>
      </c>
      <c r="F51" s="47">
        <v>13568</v>
      </c>
      <c r="G51" s="48">
        <f t="shared" si="6"/>
        <v>0.75377777777777777</v>
      </c>
    </row>
    <row r="52" spans="1:7" x14ac:dyDescent="0.25">
      <c r="A52" s="45"/>
      <c r="B52" s="45" t="s">
        <v>139</v>
      </c>
      <c r="C52" s="46" t="s">
        <v>140</v>
      </c>
      <c r="D52" s="47">
        <v>100000</v>
      </c>
      <c r="E52" s="47">
        <v>85000</v>
      </c>
      <c r="F52" s="47">
        <v>70566.38</v>
      </c>
      <c r="G52" s="48">
        <f t="shared" si="6"/>
        <v>0.83019270588235294</v>
      </c>
    </row>
    <row r="53" spans="1:7" x14ac:dyDescent="0.25">
      <c r="A53" s="45"/>
      <c r="B53" s="45" t="s">
        <v>130</v>
      </c>
      <c r="C53" s="46" t="s">
        <v>131</v>
      </c>
      <c r="D53" s="47">
        <v>40000</v>
      </c>
      <c r="E53" s="47">
        <v>40000</v>
      </c>
      <c r="F53" s="47">
        <v>32765</v>
      </c>
      <c r="G53" s="48">
        <f t="shared" si="6"/>
        <v>0.81912499999999999</v>
      </c>
    </row>
    <row r="54" spans="1:7" x14ac:dyDescent="0.25">
      <c r="A54" s="45"/>
      <c r="B54" s="45" t="s">
        <v>174</v>
      </c>
      <c r="C54" s="46" t="s">
        <v>175</v>
      </c>
      <c r="D54" s="47">
        <v>3000</v>
      </c>
      <c r="E54" s="47">
        <v>3000</v>
      </c>
      <c r="F54" s="47">
        <v>2551</v>
      </c>
      <c r="G54" s="48">
        <f t="shared" si="6"/>
        <v>0.85033333333333339</v>
      </c>
    </row>
    <row r="55" spans="1:7" x14ac:dyDescent="0.25">
      <c r="A55" s="45"/>
      <c r="B55" s="45" t="s">
        <v>176</v>
      </c>
      <c r="C55" s="46" t="s">
        <v>177</v>
      </c>
      <c r="D55" s="47">
        <v>15000</v>
      </c>
      <c r="E55" s="47">
        <v>15000</v>
      </c>
      <c r="F55" s="47">
        <v>8610</v>
      </c>
      <c r="G55" s="48">
        <f t="shared" si="6"/>
        <v>0.57399999999999995</v>
      </c>
    </row>
    <row r="56" spans="1:7" x14ac:dyDescent="0.25">
      <c r="A56" s="45"/>
      <c r="B56" s="45" t="s">
        <v>178</v>
      </c>
      <c r="C56" s="46" t="s">
        <v>179</v>
      </c>
      <c r="D56" s="47">
        <v>0</v>
      </c>
      <c r="E56" s="47">
        <v>0</v>
      </c>
      <c r="F56" s="47">
        <v>2000</v>
      </c>
      <c r="G56" s="48">
        <v>0</v>
      </c>
    </row>
    <row r="57" spans="1:7" x14ac:dyDescent="0.25">
      <c r="A57" s="49" t="s">
        <v>180</v>
      </c>
      <c r="B57" s="41" t="s">
        <v>4</v>
      </c>
      <c r="C57" s="42" t="s">
        <v>181</v>
      </c>
      <c r="D57" s="43">
        <v>90400</v>
      </c>
      <c r="E57" s="43">
        <v>90400</v>
      </c>
      <c r="F57" s="43">
        <v>16960</v>
      </c>
      <c r="G57" s="44">
        <f>F57/E57</f>
        <v>0.18761061946902655</v>
      </c>
    </row>
    <row r="58" spans="1:7" x14ac:dyDescent="0.25">
      <c r="A58" s="45"/>
      <c r="B58" s="45" t="s">
        <v>154</v>
      </c>
      <c r="C58" s="46" t="s">
        <v>155</v>
      </c>
      <c r="D58" s="47">
        <v>60000</v>
      </c>
      <c r="E58" s="47">
        <v>60000</v>
      </c>
      <c r="F58" s="47">
        <v>10000</v>
      </c>
      <c r="G58" s="48">
        <f>F58/E58</f>
        <v>0.16666666666666666</v>
      </c>
    </row>
    <row r="59" spans="1:7" ht="24.75" x14ac:dyDescent="0.25">
      <c r="A59" s="45"/>
      <c r="B59" s="45" t="s">
        <v>156</v>
      </c>
      <c r="C59" s="46" t="s">
        <v>157</v>
      </c>
      <c r="D59" s="47">
        <v>15000</v>
      </c>
      <c r="E59" s="47">
        <v>15000</v>
      </c>
      <c r="F59" s="47">
        <v>0</v>
      </c>
      <c r="G59" s="48">
        <f t="shared" ref="G59:G62" si="7">F59/E59</f>
        <v>0</v>
      </c>
    </row>
    <row r="60" spans="1:7" x14ac:dyDescent="0.25">
      <c r="A60" s="45"/>
      <c r="B60" s="45" t="s">
        <v>158</v>
      </c>
      <c r="C60" s="46" t="s">
        <v>159</v>
      </c>
      <c r="D60" s="47">
        <v>5400</v>
      </c>
      <c r="E60" s="47">
        <v>5400</v>
      </c>
      <c r="F60" s="47">
        <v>0</v>
      </c>
      <c r="G60" s="48">
        <f t="shared" si="7"/>
        <v>0</v>
      </c>
    </row>
    <row r="61" spans="1:7" x14ac:dyDescent="0.25">
      <c r="A61" s="45"/>
      <c r="B61" s="45" t="s">
        <v>137</v>
      </c>
      <c r="C61" s="46" t="s">
        <v>138</v>
      </c>
      <c r="D61" s="47">
        <v>5000</v>
      </c>
      <c r="E61" s="47">
        <v>5000</v>
      </c>
      <c r="F61" s="47">
        <v>57</v>
      </c>
      <c r="G61" s="48">
        <f t="shared" si="7"/>
        <v>1.14E-2</v>
      </c>
    </row>
    <row r="62" spans="1:7" x14ac:dyDescent="0.25">
      <c r="A62" s="45"/>
      <c r="B62" s="45" t="s">
        <v>139</v>
      </c>
      <c r="C62" s="46" t="s">
        <v>140</v>
      </c>
      <c r="D62" s="47">
        <v>5000</v>
      </c>
      <c r="E62" s="47">
        <v>5000</v>
      </c>
      <c r="F62" s="47">
        <v>6903</v>
      </c>
      <c r="G62" s="48">
        <f t="shared" si="7"/>
        <v>1.3806</v>
      </c>
    </row>
    <row r="63" spans="1:7" x14ac:dyDescent="0.25">
      <c r="A63" s="41" t="s">
        <v>58</v>
      </c>
      <c r="B63" s="41" t="s">
        <v>4</v>
      </c>
      <c r="C63" s="42" t="s">
        <v>59</v>
      </c>
      <c r="D63" s="43">
        <v>173000</v>
      </c>
      <c r="E63" s="43">
        <v>181000</v>
      </c>
      <c r="F63" s="43">
        <v>179263.2</v>
      </c>
      <c r="G63" s="44">
        <f>F63/E63</f>
        <v>0.99040441988950279</v>
      </c>
    </row>
    <row r="64" spans="1:7" x14ac:dyDescent="0.25">
      <c r="A64" s="45"/>
      <c r="B64" s="45" t="s">
        <v>154</v>
      </c>
      <c r="C64" s="46" t="s">
        <v>155</v>
      </c>
      <c r="D64" s="47">
        <v>85000</v>
      </c>
      <c r="E64" s="47">
        <v>85000</v>
      </c>
      <c r="F64" s="47">
        <v>91820</v>
      </c>
      <c r="G64" s="48">
        <f>F64/E64</f>
        <v>1.080235294117647</v>
      </c>
    </row>
    <row r="65" spans="1:9" x14ac:dyDescent="0.25">
      <c r="A65" s="45"/>
      <c r="B65" s="45" t="s">
        <v>164</v>
      </c>
      <c r="C65" s="46" t="s">
        <v>165</v>
      </c>
      <c r="D65" s="47">
        <v>65000</v>
      </c>
      <c r="E65" s="47">
        <v>30000</v>
      </c>
      <c r="F65" s="47">
        <v>29481.7</v>
      </c>
      <c r="G65" s="48">
        <f t="shared" ref="G65:G68" si="8">F65/E65</f>
        <v>0.98272333333333339</v>
      </c>
    </row>
    <row r="66" spans="1:9" x14ac:dyDescent="0.25">
      <c r="A66" s="45"/>
      <c r="B66" s="45" t="s">
        <v>128</v>
      </c>
      <c r="C66" s="46" t="s">
        <v>129</v>
      </c>
      <c r="D66" s="47">
        <v>8000</v>
      </c>
      <c r="E66" s="47">
        <v>8000</v>
      </c>
      <c r="F66" s="47">
        <v>3285</v>
      </c>
      <c r="G66" s="48">
        <f t="shared" si="8"/>
        <v>0.41062500000000002</v>
      </c>
    </row>
    <row r="67" spans="1:9" x14ac:dyDescent="0.25">
      <c r="A67" s="45"/>
      <c r="B67" s="45" t="s">
        <v>139</v>
      </c>
      <c r="C67" s="46" t="s">
        <v>140</v>
      </c>
      <c r="D67" s="47">
        <v>15000</v>
      </c>
      <c r="E67" s="47">
        <v>15000</v>
      </c>
      <c r="F67" s="47">
        <v>11676.5</v>
      </c>
      <c r="G67" s="48">
        <f t="shared" si="8"/>
        <v>0.77843333333333331</v>
      </c>
    </row>
    <row r="68" spans="1:9" x14ac:dyDescent="0.25">
      <c r="A68" s="45"/>
      <c r="B68" s="45" t="s">
        <v>182</v>
      </c>
      <c r="C68" s="46" t="s">
        <v>183</v>
      </c>
      <c r="D68" s="47">
        <v>0</v>
      </c>
      <c r="E68" s="47">
        <v>43000</v>
      </c>
      <c r="F68" s="47">
        <v>43000</v>
      </c>
      <c r="G68" s="48">
        <f t="shared" si="8"/>
        <v>1</v>
      </c>
    </row>
    <row r="69" spans="1:9" x14ac:dyDescent="0.25">
      <c r="A69" s="41" t="s">
        <v>62</v>
      </c>
      <c r="B69" s="41" t="s">
        <v>4</v>
      </c>
      <c r="C69" s="42" t="s">
        <v>63</v>
      </c>
      <c r="D69" s="43">
        <v>736000</v>
      </c>
      <c r="E69" s="43">
        <v>736000</v>
      </c>
      <c r="F69" s="43">
        <v>718660</v>
      </c>
      <c r="G69" s="44">
        <f>F69/E69</f>
        <v>0.97644021739130438</v>
      </c>
      <c r="I69" s="40"/>
    </row>
    <row r="70" spans="1:9" x14ac:dyDescent="0.25">
      <c r="A70" s="45"/>
      <c r="B70" s="45" t="s">
        <v>154</v>
      </c>
      <c r="C70" s="46" t="s">
        <v>155</v>
      </c>
      <c r="D70" s="47">
        <v>260000</v>
      </c>
      <c r="E70" s="47">
        <v>260000</v>
      </c>
      <c r="F70" s="47">
        <v>196500</v>
      </c>
      <c r="G70" s="48">
        <f>F70/E70</f>
        <v>0.75576923076923075</v>
      </c>
    </row>
    <row r="71" spans="1:9" ht="24.75" x14ac:dyDescent="0.25">
      <c r="A71" s="45"/>
      <c r="B71" s="45" t="s">
        <v>156</v>
      </c>
      <c r="C71" s="46" t="s">
        <v>157</v>
      </c>
      <c r="D71" s="47">
        <v>0</v>
      </c>
      <c r="E71" s="47">
        <v>0</v>
      </c>
      <c r="F71" s="47">
        <v>33480</v>
      </c>
      <c r="G71" s="48">
        <v>0</v>
      </c>
    </row>
    <row r="72" spans="1:9" x14ac:dyDescent="0.25">
      <c r="A72" s="45"/>
      <c r="B72" s="45" t="s">
        <v>158</v>
      </c>
      <c r="C72" s="46" t="s">
        <v>159</v>
      </c>
      <c r="D72" s="47">
        <v>0</v>
      </c>
      <c r="E72" s="47">
        <v>0</v>
      </c>
      <c r="F72" s="47">
        <v>10800</v>
      </c>
      <c r="G72" s="48">
        <v>0</v>
      </c>
    </row>
    <row r="73" spans="1:9" x14ac:dyDescent="0.25">
      <c r="A73" s="45"/>
      <c r="B73" s="45" t="s">
        <v>139</v>
      </c>
      <c r="C73" s="46" t="s">
        <v>140</v>
      </c>
      <c r="D73" s="47">
        <v>476000</v>
      </c>
      <c r="E73" s="47">
        <v>476000</v>
      </c>
      <c r="F73" s="47">
        <v>477880</v>
      </c>
      <c r="G73" s="48">
        <f t="shared" ref="G73" si="9">F73/E73</f>
        <v>1.0039495798319327</v>
      </c>
    </row>
    <row r="74" spans="1:9" x14ac:dyDescent="0.25">
      <c r="A74" s="41" t="s">
        <v>184</v>
      </c>
      <c r="B74" s="41" t="s">
        <v>4</v>
      </c>
      <c r="C74" s="42" t="s">
        <v>185</v>
      </c>
      <c r="D74" s="43">
        <v>2600000</v>
      </c>
      <c r="E74" s="43">
        <v>1833000</v>
      </c>
      <c r="F74" s="50">
        <v>1835240</v>
      </c>
      <c r="G74" s="44">
        <f>F74/E74</f>
        <v>1.0012220403709766</v>
      </c>
    </row>
    <row r="75" spans="1:9" x14ac:dyDescent="0.25">
      <c r="A75" s="45"/>
      <c r="B75" s="45" t="s">
        <v>186</v>
      </c>
      <c r="C75" s="46" t="s">
        <v>187</v>
      </c>
      <c r="D75" s="47">
        <v>2600000</v>
      </c>
      <c r="E75" s="47">
        <v>1833000</v>
      </c>
      <c r="F75" s="90">
        <v>1835240</v>
      </c>
      <c r="G75" s="48">
        <f>F75/E75</f>
        <v>1.0012220403709766</v>
      </c>
      <c r="I75" s="40"/>
    </row>
    <row r="76" spans="1:9" x14ac:dyDescent="0.25">
      <c r="A76" s="41" t="s">
        <v>64</v>
      </c>
      <c r="B76" s="41" t="s">
        <v>4</v>
      </c>
      <c r="C76" s="42" t="s">
        <v>65</v>
      </c>
      <c r="D76" s="43">
        <v>893000</v>
      </c>
      <c r="E76" s="43">
        <v>1083700</v>
      </c>
      <c r="F76" s="43">
        <v>914934.14</v>
      </c>
      <c r="G76" s="44">
        <f>F76/E76</f>
        <v>0.84426883823936516</v>
      </c>
    </row>
    <row r="77" spans="1:9" x14ac:dyDescent="0.25">
      <c r="A77" s="45"/>
      <c r="B77" s="45" t="s">
        <v>154</v>
      </c>
      <c r="C77" s="46" t="s">
        <v>155</v>
      </c>
      <c r="D77" s="47">
        <v>0</v>
      </c>
      <c r="E77" s="47">
        <v>0</v>
      </c>
      <c r="F77" s="47">
        <v>100500</v>
      </c>
      <c r="G77" s="48">
        <f>0</f>
        <v>0</v>
      </c>
    </row>
    <row r="78" spans="1:9" x14ac:dyDescent="0.25">
      <c r="A78" s="45"/>
      <c r="B78" s="45" t="s">
        <v>137</v>
      </c>
      <c r="C78" s="46" t="s">
        <v>138</v>
      </c>
      <c r="D78" s="47">
        <v>0</v>
      </c>
      <c r="E78" s="47">
        <v>0</v>
      </c>
      <c r="F78" s="47">
        <v>2154</v>
      </c>
      <c r="G78" s="48">
        <v>0</v>
      </c>
    </row>
    <row r="79" spans="1:9" x14ac:dyDescent="0.25">
      <c r="A79" s="45"/>
      <c r="B79" s="45" t="s">
        <v>139</v>
      </c>
      <c r="C79" s="46" t="s">
        <v>140</v>
      </c>
      <c r="D79" s="47">
        <v>613000</v>
      </c>
      <c r="E79" s="47">
        <v>759700</v>
      </c>
      <c r="F79" s="47">
        <v>600740.06000000006</v>
      </c>
      <c r="G79" s="48">
        <f>F79/E79</f>
        <v>0.79075958931157042</v>
      </c>
    </row>
    <row r="80" spans="1:9" x14ac:dyDescent="0.25">
      <c r="A80" s="45"/>
      <c r="B80" s="45" t="s">
        <v>176</v>
      </c>
      <c r="C80" s="46" t="s">
        <v>177</v>
      </c>
      <c r="D80" s="47">
        <v>75000</v>
      </c>
      <c r="E80" s="47">
        <v>79000</v>
      </c>
      <c r="F80" s="47">
        <v>98268.68</v>
      </c>
      <c r="G80" s="48">
        <f t="shared" ref="G80:G84" si="10">F80/E80</f>
        <v>1.2439073417721518</v>
      </c>
    </row>
    <row r="81" spans="1:7" x14ac:dyDescent="0.25">
      <c r="A81" s="45"/>
      <c r="B81" s="45" t="s">
        <v>188</v>
      </c>
      <c r="C81" s="46" t="s">
        <v>189</v>
      </c>
      <c r="D81" s="47">
        <v>152000</v>
      </c>
      <c r="E81" s="47">
        <v>152000</v>
      </c>
      <c r="F81" s="47">
        <v>73271.399999999994</v>
      </c>
      <c r="G81" s="48">
        <f t="shared" si="10"/>
        <v>0.48204868421052627</v>
      </c>
    </row>
    <row r="82" spans="1:7" x14ac:dyDescent="0.25">
      <c r="A82" s="45"/>
      <c r="B82" s="45" t="s">
        <v>190</v>
      </c>
      <c r="C82" s="46" t="s">
        <v>191</v>
      </c>
      <c r="D82" s="47">
        <v>50000</v>
      </c>
      <c r="E82" s="47">
        <v>50000</v>
      </c>
      <c r="F82" s="47">
        <v>0</v>
      </c>
      <c r="G82" s="48">
        <f t="shared" si="10"/>
        <v>0</v>
      </c>
    </row>
    <row r="83" spans="1:7" x14ac:dyDescent="0.25">
      <c r="A83" s="45"/>
      <c r="B83" s="45" t="s">
        <v>192</v>
      </c>
      <c r="C83" s="46" t="s">
        <v>193</v>
      </c>
      <c r="D83" s="47">
        <v>0</v>
      </c>
      <c r="E83" s="47">
        <v>40000</v>
      </c>
      <c r="F83" s="47">
        <v>40000</v>
      </c>
      <c r="G83" s="48">
        <f t="shared" si="10"/>
        <v>1</v>
      </c>
    </row>
    <row r="84" spans="1:7" x14ac:dyDescent="0.25">
      <c r="A84" s="45"/>
      <c r="B84" s="45" t="s">
        <v>194</v>
      </c>
      <c r="C84" s="46" t="s">
        <v>195</v>
      </c>
      <c r="D84" s="47">
        <v>3000</v>
      </c>
      <c r="E84" s="47">
        <v>3000</v>
      </c>
      <c r="F84" s="47">
        <v>0</v>
      </c>
      <c r="G84" s="48">
        <f t="shared" si="10"/>
        <v>0</v>
      </c>
    </row>
    <row r="85" spans="1:7" x14ac:dyDescent="0.25">
      <c r="A85" s="41" t="s">
        <v>196</v>
      </c>
      <c r="B85" s="41" t="s">
        <v>4</v>
      </c>
      <c r="C85" s="42" t="s">
        <v>197</v>
      </c>
      <c r="D85" s="43">
        <v>0</v>
      </c>
      <c r="E85" s="43">
        <v>882000</v>
      </c>
      <c r="F85" s="43">
        <v>874000</v>
      </c>
      <c r="G85" s="44">
        <f>F85/E85</f>
        <v>0.99092970521541945</v>
      </c>
    </row>
    <row r="86" spans="1:7" x14ac:dyDescent="0.25">
      <c r="A86" s="45"/>
      <c r="B86" s="45" t="s">
        <v>198</v>
      </c>
      <c r="C86" s="46" t="s">
        <v>199</v>
      </c>
      <c r="D86" s="47">
        <v>0</v>
      </c>
      <c r="E86" s="47">
        <v>882000</v>
      </c>
      <c r="F86" s="47">
        <v>874000</v>
      </c>
      <c r="G86" s="48">
        <f>F86/E86</f>
        <v>0.99092970521541945</v>
      </c>
    </row>
    <row r="87" spans="1:7" x14ac:dyDescent="0.25">
      <c r="A87" s="41" t="s">
        <v>66</v>
      </c>
      <c r="B87" s="41" t="s">
        <v>4</v>
      </c>
      <c r="C87" s="42" t="s">
        <v>67</v>
      </c>
      <c r="D87" s="43">
        <v>1991000</v>
      </c>
      <c r="E87" s="43">
        <v>1991000</v>
      </c>
      <c r="F87" s="43">
        <v>1552042.36</v>
      </c>
      <c r="G87" s="44">
        <f>F87/E87</f>
        <v>0.77952906077348072</v>
      </c>
    </row>
    <row r="88" spans="1:7" x14ac:dyDescent="0.25">
      <c r="A88" s="45"/>
      <c r="B88" s="45" t="s">
        <v>154</v>
      </c>
      <c r="C88" s="46" t="s">
        <v>155</v>
      </c>
      <c r="D88" s="47">
        <v>385000</v>
      </c>
      <c r="E88" s="47">
        <v>385000</v>
      </c>
      <c r="F88" s="47">
        <v>271822</v>
      </c>
      <c r="G88" s="48">
        <f>F88/E88</f>
        <v>0.70603116883116879</v>
      </c>
    </row>
    <row r="89" spans="1:7" ht="24.75" x14ac:dyDescent="0.25">
      <c r="A89" s="45"/>
      <c r="B89" s="45" t="s">
        <v>156</v>
      </c>
      <c r="C89" s="46" t="s">
        <v>157</v>
      </c>
      <c r="D89" s="47">
        <v>96000</v>
      </c>
      <c r="E89" s="47">
        <v>96000</v>
      </c>
      <c r="F89" s="47">
        <v>62814</v>
      </c>
      <c r="G89" s="48">
        <f t="shared" ref="G89:G95" si="11">F89/E89</f>
        <v>0.65431249999999996</v>
      </c>
    </row>
    <row r="90" spans="1:7" x14ac:dyDescent="0.25">
      <c r="A90" s="45"/>
      <c r="B90" s="45" t="s">
        <v>158</v>
      </c>
      <c r="C90" s="46" t="s">
        <v>159</v>
      </c>
      <c r="D90" s="47">
        <v>35000</v>
      </c>
      <c r="E90" s="47">
        <v>35000</v>
      </c>
      <c r="F90" s="47">
        <v>24011</v>
      </c>
      <c r="G90" s="48">
        <f t="shared" si="11"/>
        <v>0.68602857142857143</v>
      </c>
    </row>
    <row r="91" spans="1:7" x14ac:dyDescent="0.25">
      <c r="A91" s="45"/>
      <c r="B91" s="45" t="s">
        <v>164</v>
      </c>
      <c r="C91" s="46" t="s">
        <v>165</v>
      </c>
      <c r="D91" s="47">
        <v>150000</v>
      </c>
      <c r="E91" s="47">
        <v>150000</v>
      </c>
      <c r="F91" s="47">
        <v>49053.43</v>
      </c>
      <c r="G91" s="48">
        <f t="shared" si="11"/>
        <v>0.32702286666666669</v>
      </c>
    </row>
    <row r="92" spans="1:7" x14ac:dyDescent="0.25">
      <c r="A92" s="45"/>
      <c r="B92" s="45" t="s">
        <v>137</v>
      </c>
      <c r="C92" s="46" t="s">
        <v>138</v>
      </c>
      <c r="D92" s="47">
        <v>30000</v>
      </c>
      <c r="E92" s="47">
        <v>65000</v>
      </c>
      <c r="F92" s="47">
        <v>53276.93</v>
      </c>
      <c r="G92" s="48">
        <f t="shared" si="11"/>
        <v>0.81964507692307698</v>
      </c>
    </row>
    <row r="93" spans="1:7" x14ac:dyDescent="0.25">
      <c r="A93" s="45"/>
      <c r="B93" s="45" t="s">
        <v>139</v>
      </c>
      <c r="C93" s="46" t="s">
        <v>140</v>
      </c>
      <c r="D93" s="47">
        <v>100000</v>
      </c>
      <c r="E93" s="47">
        <v>65000</v>
      </c>
      <c r="F93" s="47">
        <v>51307.17</v>
      </c>
      <c r="G93" s="48">
        <f t="shared" si="11"/>
        <v>0.78934107692307687</v>
      </c>
    </row>
    <row r="94" spans="1:7" x14ac:dyDescent="0.25">
      <c r="A94" s="45"/>
      <c r="B94" s="45" t="s">
        <v>130</v>
      </c>
      <c r="C94" s="46" t="s">
        <v>131</v>
      </c>
      <c r="D94" s="47">
        <v>120000</v>
      </c>
      <c r="E94" s="47">
        <v>120000</v>
      </c>
      <c r="F94" s="47">
        <v>127388.97</v>
      </c>
      <c r="G94" s="48">
        <f t="shared" si="11"/>
        <v>1.0615747499999999</v>
      </c>
    </row>
    <row r="95" spans="1:7" x14ac:dyDescent="0.25">
      <c r="A95" s="45"/>
      <c r="B95" s="45" t="s">
        <v>132</v>
      </c>
      <c r="C95" s="46" t="s">
        <v>133</v>
      </c>
      <c r="D95" s="47">
        <v>1075000</v>
      </c>
      <c r="E95" s="47">
        <v>1075000</v>
      </c>
      <c r="F95" s="47">
        <v>912368.86</v>
      </c>
      <c r="G95" s="48">
        <f t="shared" si="11"/>
        <v>0.84871521860465116</v>
      </c>
    </row>
    <row r="96" spans="1:7" x14ac:dyDescent="0.25">
      <c r="A96" s="41" t="s">
        <v>200</v>
      </c>
      <c r="B96" s="41" t="s">
        <v>4</v>
      </c>
      <c r="C96" s="42" t="s">
        <v>201</v>
      </c>
      <c r="D96" s="43">
        <v>98000</v>
      </c>
      <c r="E96" s="43">
        <v>98000</v>
      </c>
      <c r="F96" s="43">
        <v>82492.5</v>
      </c>
      <c r="G96" s="44">
        <f>F96/E96</f>
        <v>0.84176020408163266</v>
      </c>
    </row>
    <row r="97" spans="1:7" x14ac:dyDescent="0.25">
      <c r="A97" s="45"/>
      <c r="B97" s="45" t="s">
        <v>154</v>
      </c>
      <c r="C97" s="46" t="s">
        <v>155</v>
      </c>
      <c r="D97" s="47">
        <v>42000</v>
      </c>
      <c r="E97" s="47">
        <v>42000</v>
      </c>
      <c r="F97" s="47">
        <v>44400</v>
      </c>
      <c r="G97" s="48">
        <f>F97/E97</f>
        <v>1.0571428571428572</v>
      </c>
    </row>
    <row r="98" spans="1:7" x14ac:dyDescent="0.25">
      <c r="A98" s="45"/>
      <c r="B98" s="45" t="s">
        <v>162</v>
      </c>
      <c r="C98" s="46" t="s">
        <v>163</v>
      </c>
      <c r="D98" s="47">
        <v>5000</v>
      </c>
      <c r="E98" s="47">
        <v>5000</v>
      </c>
      <c r="F98" s="47">
        <v>1249</v>
      </c>
      <c r="G98" s="48">
        <f t="shared" ref="G98:G100" si="12">F98/E98</f>
        <v>0.24979999999999999</v>
      </c>
    </row>
    <row r="99" spans="1:7" x14ac:dyDescent="0.25">
      <c r="A99" s="45"/>
      <c r="B99" s="45" t="s">
        <v>137</v>
      </c>
      <c r="C99" s="46" t="s">
        <v>138</v>
      </c>
      <c r="D99" s="47">
        <v>6000</v>
      </c>
      <c r="E99" s="47">
        <v>6000</v>
      </c>
      <c r="F99" s="47">
        <v>2614</v>
      </c>
      <c r="G99" s="48">
        <f t="shared" si="12"/>
        <v>0.43566666666666665</v>
      </c>
    </row>
    <row r="100" spans="1:7" x14ac:dyDescent="0.25">
      <c r="A100" s="45"/>
      <c r="B100" s="45" t="s">
        <v>139</v>
      </c>
      <c r="C100" s="46" t="s">
        <v>140</v>
      </c>
      <c r="D100" s="47">
        <v>45000</v>
      </c>
      <c r="E100" s="47">
        <v>45000</v>
      </c>
      <c r="F100" s="47">
        <v>34229.5</v>
      </c>
      <c r="G100" s="48">
        <f t="shared" si="12"/>
        <v>0.76065555555555553</v>
      </c>
    </row>
    <row r="101" spans="1:7" x14ac:dyDescent="0.25">
      <c r="A101" s="41" t="s">
        <v>70</v>
      </c>
      <c r="B101" s="41" t="s">
        <v>4</v>
      </c>
      <c r="C101" s="42" t="s">
        <v>71</v>
      </c>
      <c r="D101" s="43">
        <v>6944000</v>
      </c>
      <c r="E101" s="43">
        <v>7894000</v>
      </c>
      <c r="F101" s="43">
        <v>4555414.75</v>
      </c>
      <c r="G101" s="44">
        <f>F101/E101</f>
        <v>0.57707306181910312</v>
      </c>
    </row>
    <row r="102" spans="1:7" ht="24.75" x14ac:dyDescent="0.25">
      <c r="A102" s="45"/>
      <c r="B102" s="45" t="s">
        <v>152</v>
      </c>
      <c r="C102" s="46" t="s">
        <v>153</v>
      </c>
      <c r="D102" s="47">
        <v>204000</v>
      </c>
      <c r="E102" s="47">
        <v>204000</v>
      </c>
      <c r="F102" s="47">
        <v>205452</v>
      </c>
      <c r="G102" s="48">
        <f>F102/E102</f>
        <v>1.0071176470588235</v>
      </c>
    </row>
    <row r="103" spans="1:7" x14ac:dyDescent="0.25">
      <c r="A103" s="45"/>
      <c r="B103" s="45" t="s">
        <v>154</v>
      </c>
      <c r="C103" s="46" t="s">
        <v>155</v>
      </c>
      <c r="D103" s="47">
        <v>10000</v>
      </c>
      <c r="E103" s="47">
        <v>10000</v>
      </c>
      <c r="F103" s="47">
        <v>1224</v>
      </c>
      <c r="G103" s="48">
        <f t="shared" ref="G103:G114" si="13">F103/E103</f>
        <v>0.12239999999999999</v>
      </c>
    </row>
    <row r="104" spans="1:7" ht="24.75" x14ac:dyDescent="0.25">
      <c r="A104" s="45"/>
      <c r="B104" s="45" t="s">
        <v>156</v>
      </c>
      <c r="C104" s="46" t="s">
        <v>157</v>
      </c>
      <c r="D104" s="47">
        <v>51000</v>
      </c>
      <c r="E104" s="47">
        <v>51000</v>
      </c>
      <c r="F104" s="47">
        <v>41446.199999999997</v>
      </c>
      <c r="G104" s="48">
        <f t="shared" si="13"/>
        <v>0.81267058823529403</v>
      </c>
    </row>
    <row r="105" spans="1:7" x14ac:dyDescent="0.25">
      <c r="A105" s="45"/>
      <c r="B105" s="45" t="s">
        <v>158</v>
      </c>
      <c r="C105" s="46" t="s">
        <v>159</v>
      </c>
      <c r="D105" s="47">
        <v>19000</v>
      </c>
      <c r="E105" s="47">
        <v>19000</v>
      </c>
      <c r="F105" s="47">
        <v>15041.5</v>
      </c>
      <c r="G105" s="48">
        <f t="shared" si="13"/>
        <v>0.79165789473684212</v>
      </c>
    </row>
    <row r="106" spans="1:7" x14ac:dyDescent="0.25">
      <c r="A106" s="45"/>
      <c r="B106" s="45" t="s">
        <v>164</v>
      </c>
      <c r="C106" s="46" t="s">
        <v>165</v>
      </c>
      <c r="D106" s="47">
        <v>15000</v>
      </c>
      <c r="E106" s="47">
        <v>15000</v>
      </c>
      <c r="F106" s="47">
        <v>0</v>
      </c>
      <c r="G106" s="48">
        <f t="shared" si="13"/>
        <v>0</v>
      </c>
    </row>
    <row r="107" spans="1:7" x14ac:dyDescent="0.25">
      <c r="A107" s="45"/>
      <c r="B107" s="45" t="s">
        <v>137</v>
      </c>
      <c r="C107" s="46" t="s">
        <v>138</v>
      </c>
      <c r="D107" s="47">
        <v>31000</v>
      </c>
      <c r="E107" s="47">
        <v>31000</v>
      </c>
      <c r="F107" s="47">
        <v>31795.45</v>
      </c>
      <c r="G107" s="48">
        <f t="shared" si="13"/>
        <v>1.0256596774193549</v>
      </c>
    </row>
    <row r="108" spans="1:7" x14ac:dyDescent="0.25">
      <c r="A108" s="45"/>
      <c r="B108" s="45" t="s">
        <v>166</v>
      </c>
      <c r="C108" s="46" t="s">
        <v>167</v>
      </c>
      <c r="D108" s="47">
        <v>280000</v>
      </c>
      <c r="E108" s="47">
        <v>280000</v>
      </c>
      <c r="F108" s="47">
        <v>206630</v>
      </c>
      <c r="G108" s="48">
        <f t="shared" si="13"/>
        <v>0.73796428571428574</v>
      </c>
    </row>
    <row r="109" spans="1:7" x14ac:dyDescent="0.25">
      <c r="A109" s="45"/>
      <c r="B109" s="45" t="s">
        <v>168</v>
      </c>
      <c r="C109" s="46" t="s">
        <v>169</v>
      </c>
      <c r="D109" s="47">
        <v>400000</v>
      </c>
      <c r="E109" s="47">
        <v>400000</v>
      </c>
      <c r="F109" s="47">
        <v>474525.85</v>
      </c>
      <c r="G109" s="48">
        <f t="shared" si="13"/>
        <v>1.1863146249999998</v>
      </c>
    </row>
    <row r="110" spans="1:7" x14ac:dyDescent="0.25">
      <c r="A110" s="45"/>
      <c r="B110" s="45" t="s">
        <v>128</v>
      </c>
      <c r="C110" s="46" t="s">
        <v>129</v>
      </c>
      <c r="D110" s="47">
        <v>180000</v>
      </c>
      <c r="E110" s="47">
        <v>380000</v>
      </c>
      <c r="F110" s="47">
        <v>261014</v>
      </c>
      <c r="G110" s="48">
        <f t="shared" si="13"/>
        <v>0.68687894736842103</v>
      </c>
    </row>
    <row r="111" spans="1:7" x14ac:dyDescent="0.25">
      <c r="A111" s="45"/>
      <c r="B111" s="45" t="s">
        <v>139</v>
      </c>
      <c r="C111" s="46" t="s">
        <v>140</v>
      </c>
      <c r="D111" s="47">
        <v>1550000</v>
      </c>
      <c r="E111" s="47">
        <v>1550000</v>
      </c>
      <c r="F111" s="47">
        <v>1195274.92</v>
      </c>
      <c r="G111" s="48">
        <f t="shared" si="13"/>
        <v>0.77114510967741934</v>
      </c>
    </row>
    <row r="112" spans="1:7" x14ac:dyDescent="0.25">
      <c r="A112" s="45"/>
      <c r="B112" s="45" t="s">
        <v>130</v>
      </c>
      <c r="C112" s="46" t="s">
        <v>131</v>
      </c>
      <c r="D112" s="47">
        <v>1035000</v>
      </c>
      <c r="E112" s="47">
        <v>1035000</v>
      </c>
      <c r="F112" s="47">
        <v>642464.05000000005</v>
      </c>
      <c r="G112" s="48">
        <f t="shared" si="13"/>
        <v>0.62073821256038653</v>
      </c>
    </row>
    <row r="113" spans="1:7" x14ac:dyDescent="0.25">
      <c r="A113" s="45"/>
      <c r="B113" s="45" t="s">
        <v>202</v>
      </c>
      <c r="C113" s="46" t="s">
        <v>203</v>
      </c>
      <c r="D113" s="47">
        <v>0</v>
      </c>
      <c r="E113" s="47">
        <v>250000</v>
      </c>
      <c r="F113" s="47">
        <v>228102</v>
      </c>
      <c r="G113" s="48">
        <f t="shared" si="13"/>
        <v>0.912408</v>
      </c>
    </row>
    <row r="114" spans="1:7" x14ac:dyDescent="0.25">
      <c r="A114" s="45"/>
      <c r="B114" s="45" t="s">
        <v>132</v>
      </c>
      <c r="C114" s="46" t="s">
        <v>133</v>
      </c>
      <c r="D114" s="47">
        <v>3169000</v>
      </c>
      <c r="E114" s="47">
        <v>3669000</v>
      </c>
      <c r="F114" s="47">
        <v>1252444.78</v>
      </c>
      <c r="G114" s="48">
        <f t="shared" si="13"/>
        <v>0.34135862087762336</v>
      </c>
    </row>
    <row r="115" spans="1:7" x14ac:dyDescent="0.25">
      <c r="A115" s="41" t="s">
        <v>72</v>
      </c>
      <c r="B115" s="41" t="s">
        <v>4</v>
      </c>
      <c r="C115" s="42" t="s">
        <v>73</v>
      </c>
      <c r="D115" s="43">
        <v>5965800</v>
      </c>
      <c r="E115" s="43">
        <v>6228030</v>
      </c>
      <c r="F115" s="43">
        <v>4671837.38</v>
      </c>
      <c r="G115" s="44">
        <f>F115/E115</f>
        <v>0.75013084073133873</v>
      </c>
    </row>
    <row r="116" spans="1:7" x14ac:dyDescent="0.25">
      <c r="A116" s="45"/>
      <c r="B116" s="45" t="s">
        <v>154</v>
      </c>
      <c r="C116" s="46" t="s">
        <v>155</v>
      </c>
      <c r="D116" s="47">
        <v>120000</v>
      </c>
      <c r="E116" s="47">
        <v>120000</v>
      </c>
      <c r="F116" s="47">
        <v>92600</v>
      </c>
      <c r="G116" s="48">
        <f>F116/E116</f>
        <v>0.77166666666666661</v>
      </c>
    </row>
    <row r="117" spans="1:7" ht="24.75" x14ac:dyDescent="0.25">
      <c r="A117" s="45"/>
      <c r="B117" s="45" t="s">
        <v>156</v>
      </c>
      <c r="C117" s="46" t="s">
        <v>157</v>
      </c>
      <c r="D117" s="47">
        <v>30000</v>
      </c>
      <c r="E117" s="47">
        <v>30000</v>
      </c>
      <c r="F117" s="47">
        <v>24800</v>
      </c>
      <c r="G117" s="48">
        <f t="shared" ref="G117:G128" si="14">F117/E117</f>
        <v>0.82666666666666666</v>
      </c>
    </row>
    <row r="118" spans="1:7" x14ac:dyDescent="0.25">
      <c r="A118" s="45"/>
      <c r="B118" s="45" t="s">
        <v>158</v>
      </c>
      <c r="C118" s="46" t="s">
        <v>159</v>
      </c>
      <c r="D118" s="47">
        <v>10800</v>
      </c>
      <c r="E118" s="47">
        <v>10800</v>
      </c>
      <c r="F118" s="47">
        <v>9000</v>
      </c>
      <c r="G118" s="48">
        <f t="shared" si="14"/>
        <v>0.83333333333333337</v>
      </c>
    </row>
    <row r="119" spans="1:7" x14ac:dyDescent="0.25">
      <c r="A119" s="45"/>
      <c r="B119" s="45" t="s">
        <v>164</v>
      </c>
      <c r="C119" s="46" t="s">
        <v>165</v>
      </c>
      <c r="D119" s="47">
        <v>15000</v>
      </c>
      <c r="E119" s="47">
        <v>87000</v>
      </c>
      <c r="F119" s="47">
        <v>93982.74</v>
      </c>
      <c r="G119" s="48">
        <f t="shared" si="14"/>
        <v>1.0802613793103448</v>
      </c>
    </row>
    <row r="120" spans="1:7" x14ac:dyDescent="0.25">
      <c r="A120" s="45"/>
      <c r="B120" s="45" t="s">
        <v>137</v>
      </c>
      <c r="C120" s="46" t="s">
        <v>138</v>
      </c>
      <c r="D120" s="47">
        <v>30000</v>
      </c>
      <c r="E120" s="47">
        <v>40000</v>
      </c>
      <c r="F120" s="47">
        <v>38601.339999999997</v>
      </c>
      <c r="G120" s="48">
        <f t="shared" si="14"/>
        <v>0.96503349999999988</v>
      </c>
    </row>
    <row r="121" spans="1:7" x14ac:dyDescent="0.25">
      <c r="A121" s="45"/>
      <c r="B121" s="45" t="s">
        <v>166</v>
      </c>
      <c r="C121" s="46" t="s">
        <v>167</v>
      </c>
      <c r="D121" s="47">
        <v>150000</v>
      </c>
      <c r="E121" s="47">
        <v>150000</v>
      </c>
      <c r="F121" s="47">
        <v>116040</v>
      </c>
      <c r="G121" s="48">
        <f t="shared" si="14"/>
        <v>0.77359999999999995</v>
      </c>
    </row>
    <row r="122" spans="1:7" x14ac:dyDescent="0.25">
      <c r="A122" s="45"/>
      <c r="B122" s="45" t="s">
        <v>204</v>
      </c>
      <c r="C122" s="46" t="s">
        <v>205</v>
      </c>
      <c r="D122" s="47">
        <v>250000</v>
      </c>
      <c r="E122" s="47">
        <v>250000</v>
      </c>
      <c r="F122" s="47">
        <v>234432.11</v>
      </c>
      <c r="G122" s="48">
        <f t="shared" si="14"/>
        <v>0.93772844</v>
      </c>
    </row>
    <row r="123" spans="1:7" x14ac:dyDescent="0.25">
      <c r="A123" s="45"/>
      <c r="B123" s="45" t="s">
        <v>168</v>
      </c>
      <c r="C123" s="46" t="s">
        <v>169</v>
      </c>
      <c r="D123" s="47">
        <v>250000</v>
      </c>
      <c r="E123" s="47">
        <v>250000</v>
      </c>
      <c r="F123" s="47">
        <v>274055.73</v>
      </c>
      <c r="G123" s="48">
        <f t="shared" si="14"/>
        <v>1.09622292</v>
      </c>
    </row>
    <row r="124" spans="1:7" x14ac:dyDescent="0.25">
      <c r="A124" s="45"/>
      <c r="B124" s="45" t="s">
        <v>128</v>
      </c>
      <c r="C124" s="46" t="s">
        <v>129</v>
      </c>
      <c r="D124" s="47">
        <v>350000</v>
      </c>
      <c r="E124" s="47">
        <v>350000</v>
      </c>
      <c r="F124" s="47">
        <v>457539.28</v>
      </c>
      <c r="G124" s="48">
        <f t="shared" si="14"/>
        <v>1.3072550857142857</v>
      </c>
    </row>
    <row r="125" spans="1:7" x14ac:dyDescent="0.25">
      <c r="A125" s="45"/>
      <c r="B125" s="45" t="s">
        <v>139</v>
      </c>
      <c r="C125" s="46" t="s">
        <v>140</v>
      </c>
      <c r="D125" s="47">
        <v>445000</v>
      </c>
      <c r="E125" s="47">
        <v>537230</v>
      </c>
      <c r="F125" s="47">
        <v>302604.08</v>
      </c>
      <c r="G125" s="48">
        <f t="shared" si="14"/>
        <v>0.56326727844684776</v>
      </c>
    </row>
    <row r="126" spans="1:7" x14ac:dyDescent="0.25">
      <c r="A126" s="45"/>
      <c r="B126" s="45" t="s">
        <v>130</v>
      </c>
      <c r="C126" s="46" t="s">
        <v>131</v>
      </c>
      <c r="D126" s="47">
        <v>500000</v>
      </c>
      <c r="E126" s="47">
        <v>650000</v>
      </c>
      <c r="F126" s="47">
        <v>1053832.19</v>
      </c>
      <c r="G126" s="48">
        <f t="shared" si="14"/>
        <v>1.6212802923076923</v>
      </c>
    </row>
    <row r="127" spans="1:7" x14ac:dyDescent="0.25">
      <c r="A127" s="45"/>
      <c r="B127" s="45" t="s">
        <v>202</v>
      </c>
      <c r="C127" s="46" t="s">
        <v>203</v>
      </c>
      <c r="D127" s="47">
        <v>0</v>
      </c>
      <c r="E127" s="47">
        <v>10000</v>
      </c>
      <c r="F127" s="47">
        <v>8035</v>
      </c>
      <c r="G127" s="48">
        <f t="shared" si="14"/>
        <v>0.80349999999999999</v>
      </c>
    </row>
    <row r="128" spans="1:7" x14ac:dyDescent="0.25">
      <c r="A128" s="45"/>
      <c r="B128" s="45" t="s">
        <v>132</v>
      </c>
      <c r="C128" s="46" t="s">
        <v>133</v>
      </c>
      <c r="D128" s="47">
        <v>3815000</v>
      </c>
      <c r="E128" s="47">
        <v>3743000</v>
      </c>
      <c r="F128" s="47">
        <v>1966314.91</v>
      </c>
      <c r="G128" s="48">
        <f t="shared" si="14"/>
        <v>0.5253312610205717</v>
      </c>
    </row>
    <row r="129" spans="1:7" x14ac:dyDescent="0.25">
      <c r="A129" s="41" t="s">
        <v>74</v>
      </c>
      <c r="B129" s="41" t="s">
        <v>4</v>
      </c>
      <c r="C129" s="42" t="s">
        <v>75</v>
      </c>
      <c r="D129" s="43">
        <v>4500000</v>
      </c>
      <c r="E129" s="43">
        <v>4500000</v>
      </c>
      <c r="F129" s="43">
        <v>344341.22</v>
      </c>
      <c r="G129" s="44">
        <f>F129/E129</f>
        <v>7.6520271111111107E-2</v>
      </c>
    </row>
    <row r="130" spans="1:7" x14ac:dyDescent="0.25">
      <c r="A130" s="45"/>
      <c r="B130" s="45" t="s">
        <v>132</v>
      </c>
      <c r="C130" s="46" t="s">
        <v>133</v>
      </c>
      <c r="D130" s="47">
        <v>4500000</v>
      </c>
      <c r="E130" s="47">
        <v>4500000</v>
      </c>
      <c r="F130" s="47">
        <v>344341.22</v>
      </c>
      <c r="G130" s="48">
        <f>F130/E130</f>
        <v>7.6520271111111107E-2</v>
      </c>
    </row>
    <row r="131" spans="1:7" x14ac:dyDescent="0.25">
      <c r="A131" s="41" t="s">
        <v>76</v>
      </c>
      <c r="B131" s="41" t="s">
        <v>4</v>
      </c>
      <c r="C131" s="42" t="s">
        <v>77</v>
      </c>
      <c r="D131" s="43">
        <v>1400000</v>
      </c>
      <c r="E131" s="43">
        <v>1540000</v>
      </c>
      <c r="F131" s="43">
        <v>1219324.18</v>
      </c>
      <c r="G131" s="44">
        <f>F131/E131</f>
        <v>0.79176894805194797</v>
      </c>
    </row>
    <row r="132" spans="1:7" x14ac:dyDescent="0.25">
      <c r="A132" s="45"/>
      <c r="B132" s="45" t="s">
        <v>154</v>
      </c>
      <c r="C132" s="46" t="s">
        <v>155</v>
      </c>
      <c r="D132" s="47">
        <v>60000</v>
      </c>
      <c r="E132" s="47">
        <v>60000</v>
      </c>
      <c r="F132" s="47">
        <v>80960</v>
      </c>
      <c r="G132" s="48">
        <f>F132/E132</f>
        <v>1.3493333333333333</v>
      </c>
    </row>
    <row r="133" spans="1:7" x14ac:dyDescent="0.25">
      <c r="A133" s="45"/>
      <c r="B133" s="45" t="s">
        <v>128</v>
      </c>
      <c r="C133" s="46" t="s">
        <v>129</v>
      </c>
      <c r="D133" s="47">
        <v>30000</v>
      </c>
      <c r="E133" s="47">
        <v>30000</v>
      </c>
      <c r="F133" s="47">
        <v>42664</v>
      </c>
      <c r="G133" s="48">
        <f t="shared" ref="G133:G136" si="15">F133/E133</f>
        <v>1.4221333333333332</v>
      </c>
    </row>
    <row r="134" spans="1:7" x14ac:dyDescent="0.25">
      <c r="A134" s="45"/>
      <c r="B134" s="45" t="s">
        <v>139</v>
      </c>
      <c r="C134" s="46" t="s">
        <v>140</v>
      </c>
      <c r="D134" s="47">
        <v>80000</v>
      </c>
      <c r="E134" s="47">
        <v>80000</v>
      </c>
      <c r="F134" s="47">
        <v>0</v>
      </c>
      <c r="G134" s="48">
        <f t="shared" si="15"/>
        <v>0</v>
      </c>
    </row>
    <row r="135" spans="1:7" x14ac:dyDescent="0.25">
      <c r="A135" s="45"/>
      <c r="B135" s="45" t="s">
        <v>130</v>
      </c>
      <c r="C135" s="46" t="s">
        <v>131</v>
      </c>
      <c r="D135" s="47">
        <v>30000</v>
      </c>
      <c r="E135" s="47">
        <v>30000</v>
      </c>
      <c r="F135" s="47">
        <v>0</v>
      </c>
      <c r="G135" s="48">
        <f t="shared" si="15"/>
        <v>0</v>
      </c>
    </row>
    <row r="136" spans="1:7" x14ac:dyDescent="0.25">
      <c r="A136" s="45"/>
      <c r="B136" s="45" t="s">
        <v>132</v>
      </c>
      <c r="C136" s="46" t="s">
        <v>133</v>
      </c>
      <c r="D136" s="47">
        <v>1200000</v>
      </c>
      <c r="E136" s="47">
        <v>1340000</v>
      </c>
      <c r="F136" s="47">
        <v>1095700.18</v>
      </c>
      <c r="G136" s="48">
        <f t="shared" si="15"/>
        <v>0.8176867014925373</v>
      </c>
    </row>
    <row r="137" spans="1:7" x14ac:dyDescent="0.25">
      <c r="A137" s="41" t="s">
        <v>206</v>
      </c>
      <c r="B137" s="41" t="s">
        <v>4</v>
      </c>
      <c r="C137" s="42" t="s">
        <v>207</v>
      </c>
      <c r="D137" s="43">
        <v>630000</v>
      </c>
      <c r="E137" s="43">
        <v>630000</v>
      </c>
      <c r="F137" s="43">
        <v>355700</v>
      </c>
      <c r="G137" s="44">
        <f>F137/E137</f>
        <v>0.56460317460317455</v>
      </c>
    </row>
    <row r="138" spans="1:7" x14ac:dyDescent="0.25">
      <c r="A138" s="45"/>
      <c r="B138" s="45" t="s">
        <v>208</v>
      </c>
      <c r="C138" s="46" t="s">
        <v>209</v>
      </c>
      <c r="D138" s="47">
        <v>630000</v>
      </c>
      <c r="E138" s="47">
        <v>630000</v>
      </c>
      <c r="F138" s="47">
        <v>355700</v>
      </c>
      <c r="G138" s="48">
        <f>F138/E138</f>
        <v>0.56460317460317455</v>
      </c>
    </row>
    <row r="139" spans="1:7" x14ac:dyDescent="0.25">
      <c r="A139" s="41" t="s">
        <v>78</v>
      </c>
      <c r="B139" s="41" t="s">
        <v>4</v>
      </c>
      <c r="C139" s="42" t="s">
        <v>79</v>
      </c>
      <c r="D139" s="43">
        <v>23590000</v>
      </c>
      <c r="E139" s="43">
        <v>29664000</v>
      </c>
      <c r="F139" s="43">
        <v>27004360.84</v>
      </c>
      <c r="G139" s="44">
        <f>F139/E139</f>
        <v>0.91034118257820928</v>
      </c>
    </row>
    <row r="140" spans="1:7" x14ac:dyDescent="0.25">
      <c r="A140" s="45"/>
      <c r="B140" s="45" t="s">
        <v>210</v>
      </c>
      <c r="C140" s="46" t="s">
        <v>211</v>
      </c>
      <c r="D140" s="47">
        <v>450000</v>
      </c>
      <c r="E140" s="47">
        <v>450000</v>
      </c>
      <c r="F140" s="47">
        <v>613431.73</v>
      </c>
      <c r="G140" s="48">
        <f>F140/E140</f>
        <v>1.3631816222222222</v>
      </c>
    </row>
    <row r="141" spans="1:7" x14ac:dyDescent="0.25">
      <c r="A141" s="45"/>
      <c r="B141" s="45" t="s">
        <v>139</v>
      </c>
      <c r="C141" s="46" t="s">
        <v>140</v>
      </c>
      <c r="D141" s="47">
        <v>150000</v>
      </c>
      <c r="E141" s="47">
        <v>230000</v>
      </c>
      <c r="F141" s="47">
        <v>241765.61</v>
      </c>
      <c r="G141" s="48">
        <f t="shared" ref="G141:G144" si="16">F141/E141</f>
        <v>1.0511548260869565</v>
      </c>
    </row>
    <row r="142" spans="1:7" x14ac:dyDescent="0.25">
      <c r="A142" s="45"/>
      <c r="B142" s="45" t="s">
        <v>145</v>
      </c>
      <c r="C142" s="46" t="s">
        <v>146</v>
      </c>
      <c r="D142" s="47">
        <v>22590000</v>
      </c>
      <c r="E142" s="47">
        <v>22590000</v>
      </c>
      <c r="F142" s="47">
        <v>22590000</v>
      </c>
      <c r="G142" s="48">
        <f t="shared" si="16"/>
        <v>1</v>
      </c>
    </row>
    <row r="143" spans="1:7" x14ac:dyDescent="0.25">
      <c r="A143" s="45"/>
      <c r="B143" s="45" t="s">
        <v>132</v>
      </c>
      <c r="C143" s="46" t="s">
        <v>133</v>
      </c>
      <c r="D143" s="47">
        <v>100000</v>
      </c>
      <c r="E143" s="47">
        <v>6094000</v>
      </c>
      <c r="F143" s="47">
        <v>3462363.5</v>
      </c>
      <c r="G143" s="48">
        <f t="shared" si="16"/>
        <v>0.56815941910075485</v>
      </c>
    </row>
    <row r="144" spans="1:7" x14ac:dyDescent="0.25">
      <c r="A144" s="45"/>
      <c r="B144" s="45" t="s">
        <v>212</v>
      </c>
      <c r="C144" s="46" t="s">
        <v>213</v>
      </c>
      <c r="D144" s="47">
        <v>300000</v>
      </c>
      <c r="E144" s="47">
        <v>300000</v>
      </c>
      <c r="F144" s="47">
        <v>96800</v>
      </c>
      <c r="G144" s="48">
        <f t="shared" si="16"/>
        <v>0.32266666666666666</v>
      </c>
    </row>
    <row r="145" spans="1:7" x14ac:dyDescent="0.25">
      <c r="A145" s="41" t="s">
        <v>214</v>
      </c>
      <c r="B145" s="41" t="s">
        <v>4</v>
      </c>
      <c r="C145" s="42" t="s">
        <v>215</v>
      </c>
      <c r="D145" s="43">
        <v>200000</v>
      </c>
      <c r="E145" s="43">
        <v>200000</v>
      </c>
      <c r="F145" s="43">
        <v>163457.48000000001</v>
      </c>
      <c r="G145" s="44">
        <f>F145/E145</f>
        <v>0.8172874</v>
      </c>
    </row>
    <row r="146" spans="1:7" x14ac:dyDescent="0.25">
      <c r="A146" s="45"/>
      <c r="B146" s="45" t="s">
        <v>139</v>
      </c>
      <c r="C146" s="46" t="s">
        <v>140</v>
      </c>
      <c r="D146" s="47">
        <v>200000</v>
      </c>
      <c r="E146" s="47">
        <v>200000</v>
      </c>
      <c r="F146" s="47">
        <v>163457.48000000001</v>
      </c>
      <c r="G146" s="48">
        <f>F146/E146</f>
        <v>0.8172874</v>
      </c>
    </row>
    <row r="147" spans="1:7" x14ac:dyDescent="0.25">
      <c r="A147" s="41" t="s">
        <v>83</v>
      </c>
      <c r="B147" s="41" t="s">
        <v>4</v>
      </c>
      <c r="C147" s="42" t="s">
        <v>84</v>
      </c>
      <c r="D147" s="43">
        <v>7250000</v>
      </c>
      <c r="E147" s="43">
        <v>7250000</v>
      </c>
      <c r="F147" s="43">
        <v>5100984.97</v>
      </c>
      <c r="G147" s="44">
        <f>F147/E147</f>
        <v>0.70358413379310336</v>
      </c>
    </row>
    <row r="148" spans="1:7" x14ac:dyDescent="0.25">
      <c r="A148" s="45"/>
      <c r="B148" s="45" t="s">
        <v>137</v>
      </c>
      <c r="C148" s="46" t="s">
        <v>138</v>
      </c>
      <c r="D148" s="47">
        <v>60000</v>
      </c>
      <c r="E148" s="47">
        <v>60000</v>
      </c>
      <c r="F148" s="47">
        <v>46071.6</v>
      </c>
      <c r="G148" s="48">
        <f>F148/E148</f>
        <v>0.76785999999999999</v>
      </c>
    </row>
    <row r="149" spans="1:7" x14ac:dyDescent="0.25">
      <c r="A149" s="45"/>
      <c r="B149" s="45" t="s">
        <v>210</v>
      </c>
      <c r="C149" s="46" t="s">
        <v>211</v>
      </c>
      <c r="D149" s="47">
        <v>140000</v>
      </c>
      <c r="E149" s="47">
        <v>140000</v>
      </c>
      <c r="F149" s="47">
        <v>88832</v>
      </c>
      <c r="G149" s="48">
        <f t="shared" ref="G149:G151" si="17">F149/E149</f>
        <v>0.6345142857142857</v>
      </c>
    </row>
    <row r="150" spans="1:7" x14ac:dyDescent="0.25">
      <c r="A150" s="45"/>
      <c r="B150" s="45" t="s">
        <v>139</v>
      </c>
      <c r="C150" s="46" t="s">
        <v>140</v>
      </c>
      <c r="D150" s="47">
        <v>6650000</v>
      </c>
      <c r="E150" s="47">
        <v>6650000</v>
      </c>
      <c r="F150" s="47">
        <v>4666194.92</v>
      </c>
      <c r="G150" s="48">
        <f t="shared" si="17"/>
        <v>0.70168344661654136</v>
      </c>
    </row>
    <row r="151" spans="1:7" x14ac:dyDescent="0.25">
      <c r="A151" s="45"/>
      <c r="B151" s="45" t="s">
        <v>132</v>
      </c>
      <c r="C151" s="46" t="s">
        <v>133</v>
      </c>
      <c r="D151" s="47">
        <v>400000</v>
      </c>
      <c r="E151" s="47">
        <v>400000</v>
      </c>
      <c r="F151" s="47">
        <v>299886.45</v>
      </c>
      <c r="G151" s="48">
        <f t="shared" si="17"/>
        <v>0.74971612500000007</v>
      </c>
    </row>
    <row r="152" spans="1:7" x14ac:dyDescent="0.25">
      <c r="A152" s="41" t="s">
        <v>216</v>
      </c>
      <c r="B152" s="41" t="s">
        <v>4</v>
      </c>
      <c r="C152" s="42" t="s">
        <v>217</v>
      </c>
      <c r="D152" s="43">
        <v>34000</v>
      </c>
      <c r="E152" s="43">
        <v>34000</v>
      </c>
      <c r="F152" s="43">
        <v>16980</v>
      </c>
      <c r="G152" s="44">
        <f>F152/E152</f>
        <v>0.49941176470588233</v>
      </c>
    </row>
    <row r="153" spans="1:7" x14ac:dyDescent="0.25">
      <c r="A153" s="45"/>
      <c r="B153" s="45" t="s">
        <v>154</v>
      </c>
      <c r="C153" s="46" t="s">
        <v>155</v>
      </c>
      <c r="D153" s="47">
        <v>10000</v>
      </c>
      <c r="E153" s="47">
        <v>10000</v>
      </c>
      <c r="F153" s="47">
        <v>0</v>
      </c>
      <c r="G153" s="48">
        <f>F153/E153</f>
        <v>0</v>
      </c>
    </row>
    <row r="154" spans="1:7" x14ac:dyDescent="0.25">
      <c r="A154" s="45"/>
      <c r="B154" s="45" t="s">
        <v>137</v>
      </c>
      <c r="C154" s="46" t="s">
        <v>138</v>
      </c>
      <c r="D154" s="47">
        <v>8000</v>
      </c>
      <c r="E154" s="47">
        <v>8000</v>
      </c>
      <c r="F154" s="47">
        <v>0</v>
      </c>
      <c r="G154" s="48">
        <f t="shared" ref="G154:G155" si="18">F154/E154</f>
        <v>0</v>
      </c>
    </row>
    <row r="155" spans="1:7" x14ac:dyDescent="0.25">
      <c r="A155" s="45"/>
      <c r="B155" s="45" t="s">
        <v>139</v>
      </c>
      <c r="C155" s="46" t="s">
        <v>140</v>
      </c>
      <c r="D155" s="47">
        <v>16000</v>
      </c>
      <c r="E155" s="47">
        <v>16000</v>
      </c>
      <c r="F155" s="47">
        <v>16980</v>
      </c>
      <c r="G155" s="48">
        <f t="shared" si="18"/>
        <v>1.06125</v>
      </c>
    </row>
    <row r="156" spans="1:7" x14ac:dyDescent="0.25">
      <c r="A156" s="41" t="s">
        <v>218</v>
      </c>
      <c r="B156" s="41" t="s">
        <v>4</v>
      </c>
      <c r="C156" s="42" t="s">
        <v>219</v>
      </c>
      <c r="D156" s="43">
        <v>8900000</v>
      </c>
      <c r="E156" s="43">
        <v>9552000</v>
      </c>
      <c r="F156" s="43">
        <v>9551847.4399999995</v>
      </c>
      <c r="G156" s="44">
        <f>F156/E156</f>
        <v>0.99998402847571188</v>
      </c>
    </row>
    <row r="157" spans="1:7" x14ac:dyDescent="0.25">
      <c r="A157" s="45"/>
      <c r="B157" s="45" t="s">
        <v>132</v>
      </c>
      <c r="C157" s="46" t="s">
        <v>133</v>
      </c>
      <c r="D157" s="47">
        <v>8900000</v>
      </c>
      <c r="E157" s="47">
        <v>9552000</v>
      </c>
      <c r="F157" s="47">
        <v>9551847.4399999995</v>
      </c>
      <c r="G157" s="48">
        <f>F157/E157</f>
        <v>0.99998402847571188</v>
      </c>
    </row>
    <row r="158" spans="1:7" x14ac:dyDescent="0.25">
      <c r="A158" s="41" t="s">
        <v>85</v>
      </c>
      <c r="B158" s="41" t="s">
        <v>4</v>
      </c>
      <c r="C158" s="42" t="s">
        <v>86</v>
      </c>
      <c r="D158" s="43">
        <v>2930000</v>
      </c>
      <c r="E158" s="43">
        <v>3014607</v>
      </c>
      <c r="F158" s="43">
        <v>1962170.9</v>
      </c>
      <c r="G158" s="44">
        <f>F158/E158</f>
        <v>0.65088779399769192</v>
      </c>
    </row>
    <row r="159" spans="1:7" x14ac:dyDescent="0.25">
      <c r="A159" s="45"/>
      <c r="B159" s="45" t="s">
        <v>154</v>
      </c>
      <c r="C159" s="46" t="s">
        <v>155</v>
      </c>
      <c r="D159" s="47">
        <v>100000</v>
      </c>
      <c r="E159" s="47">
        <v>100000</v>
      </c>
      <c r="F159" s="47">
        <v>0</v>
      </c>
      <c r="G159" s="48">
        <f>F159/E159</f>
        <v>0</v>
      </c>
    </row>
    <row r="160" spans="1:7" x14ac:dyDescent="0.25">
      <c r="A160" s="45"/>
      <c r="B160" s="45" t="s">
        <v>164</v>
      </c>
      <c r="C160" s="46" t="s">
        <v>165</v>
      </c>
      <c r="D160" s="47">
        <v>450000</v>
      </c>
      <c r="E160" s="47">
        <v>450000</v>
      </c>
      <c r="F160" s="47">
        <v>439366.42</v>
      </c>
      <c r="G160" s="48">
        <f t="shared" ref="G160:G164" si="19">F160/E160</f>
        <v>0.97636982222222224</v>
      </c>
    </row>
    <row r="161" spans="1:7" x14ac:dyDescent="0.25">
      <c r="A161" s="45"/>
      <c r="B161" s="45" t="s">
        <v>137</v>
      </c>
      <c r="C161" s="46" t="s">
        <v>138</v>
      </c>
      <c r="D161" s="47">
        <v>120000</v>
      </c>
      <c r="E161" s="47">
        <v>126000</v>
      </c>
      <c r="F161" s="47">
        <v>111085.07</v>
      </c>
      <c r="G161" s="48">
        <f t="shared" si="19"/>
        <v>0.88162753968253971</v>
      </c>
    </row>
    <row r="162" spans="1:7" x14ac:dyDescent="0.25">
      <c r="A162" s="45"/>
      <c r="B162" s="45" t="s">
        <v>139</v>
      </c>
      <c r="C162" s="46" t="s">
        <v>140</v>
      </c>
      <c r="D162" s="47">
        <v>1640000</v>
      </c>
      <c r="E162" s="47">
        <v>1718607</v>
      </c>
      <c r="F162" s="47">
        <v>1176549.26</v>
      </c>
      <c r="G162" s="48">
        <f t="shared" si="19"/>
        <v>0.68459470955256208</v>
      </c>
    </row>
    <row r="163" spans="1:7" x14ac:dyDescent="0.25">
      <c r="A163" s="45"/>
      <c r="B163" s="45" t="s">
        <v>130</v>
      </c>
      <c r="C163" s="46" t="s">
        <v>131</v>
      </c>
      <c r="D163" s="47">
        <v>210000</v>
      </c>
      <c r="E163" s="47">
        <v>210000</v>
      </c>
      <c r="F163" s="47">
        <v>87422.61</v>
      </c>
      <c r="G163" s="48">
        <f t="shared" si="19"/>
        <v>0.41629814285714284</v>
      </c>
    </row>
    <row r="164" spans="1:7" x14ac:dyDescent="0.25">
      <c r="A164" s="45"/>
      <c r="B164" s="45" t="s">
        <v>132</v>
      </c>
      <c r="C164" s="46" t="s">
        <v>133</v>
      </c>
      <c r="D164" s="47">
        <v>410000</v>
      </c>
      <c r="E164" s="47">
        <v>410000</v>
      </c>
      <c r="F164" s="47">
        <v>147747.54</v>
      </c>
      <c r="G164" s="48">
        <f t="shared" si="19"/>
        <v>0.36035985365853662</v>
      </c>
    </row>
    <row r="165" spans="1:7" x14ac:dyDescent="0.25">
      <c r="A165" s="41" t="s">
        <v>220</v>
      </c>
      <c r="B165" s="41" t="s">
        <v>4</v>
      </c>
      <c r="C165" s="42" t="s">
        <v>221</v>
      </c>
      <c r="D165" s="43">
        <v>20000</v>
      </c>
      <c r="E165" s="43">
        <v>20000</v>
      </c>
      <c r="F165" s="43">
        <v>17061</v>
      </c>
      <c r="G165" s="44">
        <f t="shared" ref="G165:G171" si="20">F165/E165</f>
        <v>0.85304999999999997</v>
      </c>
    </row>
    <row r="166" spans="1:7" x14ac:dyDescent="0.25">
      <c r="A166" s="45"/>
      <c r="B166" s="45" t="s">
        <v>139</v>
      </c>
      <c r="C166" s="46" t="s">
        <v>140</v>
      </c>
      <c r="D166" s="47">
        <v>20000</v>
      </c>
      <c r="E166" s="47">
        <v>20000</v>
      </c>
      <c r="F166" s="47">
        <v>17061</v>
      </c>
      <c r="G166" s="48">
        <f t="shared" si="20"/>
        <v>0.85304999999999997</v>
      </c>
    </row>
    <row r="167" spans="1:7" ht="24.75" x14ac:dyDescent="0.25">
      <c r="A167" s="41" t="s">
        <v>101</v>
      </c>
      <c r="B167" s="41" t="s">
        <v>4</v>
      </c>
      <c r="C167" s="42" t="s">
        <v>102</v>
      </c>
      <c r="D167" s="43">
        <v>558000</v>
      </c>
      <c r="E167" s="43">
        <v>788000</v>
      </c>
      <c r="F167" s="43">
        <v>302331.89</v>
      </c>
      <c r="G167" s="44">
        <f t="shared" si="20"/>
        <v>0.3836699111675127</v>
      </c>
    </row>
    <row r="168" spans="1:7" x14ac:dyDescent="0.25">
      <c r="A168" s="45"/>
      <c r="B168" s="45" t="s">
        <v>141</v>
      </c>
      <c r="C168" s="46" t="s">
        <v>142</v>
      </c>
      <c r="D168" s="47">
        <v>558000</v>
      </c>
      <c r="E168" s="47">
        <v>748000</v>
      </c>
      <c r="F168" s="47">
        <v>294984.5</v>
      </c>
      <c r="G168" s="48">
        <f t="shared" si="20"/>
        <v>0.39436430481283424</v>
      </c>
    </row>
    <row r="169" spans="1:7" x14ac:dyDescent="0.25">
      <c r="A169" s="45"/>
      <c r="B169" s="45" t="s">
        <v>188</v>
      </c>
      <c r="C169" s="46" t="s">
        <v>189</v>
      </c>
      <c r="D169" s="47">
        <v>0</v>
      </c>
      <c r="E169" s="47">
        <v>40000</v>
      </c>
      <c r="F169" s="47">
        <v>7347.39</v>
      </c>
      <c r="G169" s="48">
        <f t="shared" si="20"/>
        <v>0.18368475000000001</v>
      </c>
    </row>
    <row r="170" spans="1:7" x14ac:dyDescent="0.25">
      <c r="A170" s="41" t="s">
        <v>103</v>
      </c>
      <c r="B170" s="41" t="s">
        <v>4</v>
      </c>
      <c r="C170" s="42" t="s">
        <v>104</v>
      </c>
      <c r="D170" s="43">
        <v>2593200</v>
      </c>
      <c r="E170" s="43">
        <v>2689625.46</v>
      </c>
      <c r="F170" s="43">
        <v>2237748.61</v>
      </c>
      <c r="G170" s="44">
        <f t="shared" si="20"/>
        <v>0.83199264852289134</v>
      </c>
    </row>
    <row r="171" spans="1:7" ht="24.75" x14ac:dyDescent="0.25">
      <c r="A171" s="45"/>
      <c r="B171" s="45" t="s">
        <v>152</v>
      </c>
      <c r="C171" s="46" t="s">
        <v>153</v>
      </c>
      <c r="D171" s="47">
        <v>1180000</v>
      </c>
      <c r="E171" s="47">
        <v>1180000</v>
      </c>
      <c r="F171" s="47">
        <v>951759</v>
      </c>
      <c r="G171" s="48">
        <f t="shared" si="20"/>
        <v>0.80657542372881352</v>
      </c>
    </row>
    <row r="172" spans="1:7" x14ac:dyDescent="0.25">
      <c r="A172" s="45"/>
      <c r="B172" s="45" t="s">
        <v>154</v>
      </c>
      <c r="C172" s="46" t="s">
        <v>155</v>
      </c>
      <c r="D172" s="47">
        <v>0</v>
      </c>
      <c r="E172" s="47">
        <v>0</v>
      </c>
      <c r="F172" s="47">
        <v>765</v>
      </c>
      <c r="G172" s="48">
        <v>0</v>
      </c>
    </row>
    <row r="173" spans="1:7" ht="24.75" x14ac:dyDescent="0.25">
      <c r="A173" s="45"/>
      <c r="B173" s="45" t="s">
        <v>156</v>
      </c>
      <c r="C173" s="46" t="s">
        <v>157</v>
      </c>
      <c r="D173" s="47">
        <v>293000</v>
      </c>
      <c r="E173" s="47">
        <v>293000</v>
      </c>
      <c r="F173" s="47">
        <v>249525.8</v>
      </c>
      <c r="G173" s="48">
        <f t="shared" ref="G173:G184" si="21">F173/E173</f>
        <v>0.85162389078498291</v>
      </c>
    </row>
    <row r="174" spans="1:7" x14ac:dyDescent="0.25">
      <c r="A174" s="45"/>
      <c r="B174" s="45" t="s">
        <v>158</v>
      </c>
      <c r="C174" s="46" t="s">
        <v>159</v>
      </c>
      <c r="D174" s="47">
        <v>106200</v>
      </c>
      <c r="E174" s="47">
        <v>106200</v>
      </c>
      <c r="F174" s="47">
        <v>90371.5</v>
      </c>
      <c r="G174" s="48">
        <f t="shared" si="21"/>
        <v>0.8509557438794727</v>
      </c>
    </row>
    <row r="175" spans="1:7" x14ac:dyDescent="0.25">
      <c r="A175" s="45"/>
      <c r="B175" s="45" t="s">
        <v>222</v>
      </c>
      <c r="C175" s="46" t="s">
        <v>223</v>
      </c>
      <c r="D175" s="47">
        <v>8000</v>
      </c>
      <c r="E175" s="47">
        <v>8000</v>
      </c>
      <c r="F175" s="47">
        <v>6399</v>
      </c>
      <c r="G175" s="48">
        <f t="shared" si="21"/>
        <v>0.799875</v>
      </c>
    </row>
    <row r="176" spans="1:7" x14ac:dyDescent="0.25">
      <c r="A176" s="45"/>
      <c r="B176" s="45" t="s">
        <v>164</v>
      </c>
      <c r="C176" s="46" t="s">
        <v>165</v>
      </c>
      <c r="D176" s="47">
        <v>30000</v>
      </c>
      <c r="E176" s="47">
        <v>30000</v>
      </c>
      <c r="F176" s="47">
        <v>8954</v>
      </c>
      <c r="G176" s="48">
        <f t="shared" si="21"/>
        <v>0.29846666666666666</v>
      </c>
    </row>
    <row r="177" spans="1:7" x14ac:dyDescent="0.25">
      <c r="A177" s="45"/>
      <c r="B177" s="45" t="s">
        <v>137</v>
      </c>
      <c r="C177" s="46" t="s">
        <v>138</v>
      </c>
      <c r="D177" s="47">
        <v>13000</v>
      </c>
      <c r="E177" s="47">
        <v>13000</v>
      </c>
      <c r="F177" s="47">
        <v>13871.08</v>
      </c>
      <c r="G177" s="48">
        <f t="shared" si="21"/>
        <v>1.0670061538461539</v>
      </c>
    </row>
    <row r="178" spans="1:7" x14ac:dyDescent="0.25">
      <c r="A178" s="45"/>
      <c r="B178" s="45" t="s">
        <v>224</v>
      </c>
      <c r="C178" s="46" t="s">
        <v>225</v>
      </c>
      <c r="D178" s="47">
        <v>10000</v>
      </c>
      <c r="E178" s="47">
        <v>10000</v>
      </c>
      <c r="F178" s="47">
        <v>26849.7</v>
      </c>
      <c r="G178" s="48">
        <f t="shared" si="21"/>
        <v>2.6849699999999999</v>
      </c>
    </row>
    <row r="179" spans="1:7" x14ac:dyDescent="0.25">
      <c r="A179" s="45"/>
      <c r="B179" s="45" t="s">
        <v>172</v>
      </c>
      <c r="C179" s="46" t="s">
        <v>173</v>
      </c>
      <c r="D179" s="47">
        <v>25000</v>
      </c>
      <c r="E179" s="47">
        <v>25000</v>
      </c>
      <c r="F179" s="47">
        <v>4800</v>
      </c>
      <c r="G179" s="48">
        <f t="shared" si="21"/>
        <v>0.192</v>
      </c>
    </row>
    <row r="180" spans="1:7" x14ac:dyDescent="0.25">
      <c r="A180" s="45"/>
      <c r="B180" s="45" t="s">
        <v>139</v>
      </c>
      <c r="C180" s="46" t="s">
        <v>140</v>
      </c>
      <c r="D180" s="47">
        <v>927000</v>
      </c>
      <c r="E180" s="47">
        <v>927000</v>
      </c>
      <c r="F180" s="47">
        <v>869856.01</v>
      </c>
      <c r="G180" s="48">
        <f t="shared" si="21"/>
        <v>0.93835599784250268</v>
      </c>
    </row>
    <row r="181" spans="1:7" x14ac:dyDescent="0.25">
      <c r="A181" s="45"/>
      <c r="B181" s="45" t="s">
        <v>174</v>
      </c>
      <c r="C181" s="46" t="s">
        <v>175</v>
      </c>
      <c r="D181" s="47">
        <v>1000</v>
      </c>
      <c r="E181" s="47">
        <v>1000</v>
      </c>
      <c r="F181" s="47">
        <v>0</v>
      </c>
      <c r="G181" s="48">
        <f t="shared" si="21"/>
        <v>0</v>
      </c>
    </row>
    <row r="182" spans="1:7" x14ac:dyDescent="0.25">
      <c r="A182" s="45"/>
      <c r="B182" s="45" t="s">
        <v>176</v>
      </c>
      <c r="C182" s="46" t="s">
        <v>177</v>
      </c>
      <c r="D182" s="47">
        <v>0</v>
      </c>
      <c r="E182" s="47">
        <v>30000</v>
      </c>
      <c r="F182" s="47">
        <v>8737.52</v>
      </c>
      <c r="G182" s="48">
        <f t="shared" si="21"/>
        <v>0.29125066666666666</v>
      </c>
    </row>
    <row r="183" spans="1:7" x14ac:dyDescent="0.25">
      <c r="A183" s="45"/>
      <c r="B183" s="45" t="s">
        <v>178</v>
      </c>
      <c r="C183" s="46" t="s">
        <v>179</v>
      </c>
      <c r="D183" s="47">
        <v>0</v>
      </c>
      <c r="E183" s="47">
        <v>0</v>
      </c>
      <c r="F183" s="47">
        <v>5000</v>
      </c>
      <c r="G183" s="48">
        <v>0</v>
      </c>
    </row>
    <row r="184" spans="1:7" x14ac:dyDescent="0.25">
      <c r="A184" s="45"/>
      <c r="B184" s="45" t="s">
        <v>141</v>
      </c>
      <c r="C184" s="46" t="s">
        <v>142</v>
      </c>
      <c r="D184" s="47">
        <v>0</v>
      </c>
      <c r="E184" s="47">
        <v>66425.460000000006</v>
      </c>
      <c r="F184" s="47">
        <v>860</v>
      </c>
      <c r="G184" s="48">
        <f t="shared" si="21"/>
        <v>1.2946842972559014E-2</v>
      </c>
    </row>
    <row r="185" spans="1:7" x14ac:dyDescent="0.25">
      <c r="A185" s="41" t="s">
        <v>226</v>
      </c>
      <c r="B185" s="41" t="s">
        <v>4</v>
      </c>
      <c r="C185" s="42" t="s">
        <v>227</v>
      </c>
      <c r="D185" s="43">
        <v>100000</v>
      </c>
      <c r="E185" s="43">
        <v>100000</v>
      </c>
      <c r="F185" s="43">
        <v>0</v>
      </c>
      <c r="G185" s="44">
        <f>F185/E185</f>
        <v>0</v>
      </c>
    </row>
    <row r="186" spans="1:7" x14ac:dyDescent="0.25">
      <c r="A186" s="45"/>
      <c r="B186" s="45" t="s">
        <v>228</v>
      </c>
      <c r="C186" s="46" t="s">
        <v>229</v>
      </c>
      <c r="D186" s="47">
        <v>100000</v>
      </c>
      <c r="E186" s="47">
        <v>100000</v>
      </c>
      <c r="F186" s="47">
        <v>0</v>
      </c>
      <c r="G186" s="48">
        <f>F186/E186</f>
        <v>0</v>
      </c>
    </row>
    <row r="187" spans="1:7" x14ac:dyDescent="0.25">
      <c r="A187" s="41" t="s">
        <v>105</v>
      </c>
      <c r="B187" s="41" t="s">
        <v>4</v>
      </c>
      <c r="C187" s="42" t="s">
        <v>106</v>
      </c>
      <c r="D187" s="43">
        <v>10189460</v>
      </c>
      <c r="E187" s="43">
        <v>10189790</v>
      </c>
      <c r="F187" s="43">
        <v>6395739.1600000001</v>
      </c>
      <c r="G187" s="44">
        <f>F187/E187</f>
        <v>0.62766152786269391</v>
      </c>
    </row>
    <row r="188" spans="1:7" ht="24.75" x14ac:dyDescent="0.25">
      <c r="A188" s="45"/>
      <c r="B188" s="45" t="s">
        <v>152</v>
      </c>
      <c r="C188" s="46" t="s">
        <v>153</v>
      </c>
      <c r="D188" s="47">
        <v>6650000</v>
      </c>
      <c r="E188" s="47">
        <v>6650000</v>
      </c>
      <c r="F188" s="47">
        <v>4149073</v>
      </c>
      <c r="G188" s="48">
        <f>F188/E188</f>
        <v>0.6239207518796992</v>
      </c>
    </row>
    <row r="189" spans="1:7" x14ac:dyDescent="0.25">
      <c r="A189" s="45"/>
      <c r="B189" s="45" t="s">
        <v>154</v>
      </c>
      <c r="C189" s="46" t="s">
        <v>155</v>
      </c>
      <c r="D189" s="47">
        <v>55000</v>
      </c>
      <c r="E189" s="47">
        <v>55000</v>
      </c>
      <c r="F189" s="47">
        <v>43843</v>
      </c>
      <c r="G189" s="48">
        <f t="shared" ref="G189:G208" si="22">F189/E189</f>
        <v>0.79714545454545449</v>
      </c>
    </row>
    <row r="190" spans="1:7" ht="24.75" x14ac:dyDescent="0.25">
      <c r="A190" s="45"/>
      <c r="B190" s="45" t="s">
        <v>156</v>
      </c>
      <c r="C190" s="46" t="s">
        <v>157</v>
      </c>
      <c r="D190" s="47">
        <v>1650000</v>
      </c>
      <c r="E190" s="47">
        <v>1650000</v>
      </c>
      <c r="F190" s="47">
        <v>1029823</v>
      </c>
      <c r="G190" s="48">
        <f t="shared" si="22"/>
        <v>0.62413515151515153</v>
      </c>
    </row>
    <row r="191" spans="1:7" x14ac:dyDescent="0.25">
      <c r="A191" s="45"/>
      <c r="B191" s="45" t="s">
        <v>158</v>
      </c>
      <c r="C191" s="46" t="s">
        <v>159</v>
      </c>
      <c r="D191" s="47">
        <v>598500</v>
      </c>
      <c r="E191" s="47">
        <v>598500</v>
      </c>
      <c r="F191" s="47">
        <v>373729</v>
      </c>
      <c r="G191" s="48">
        <f t="shared" si="22"/>
        <v>0.62444277360066835</v>
      </c>
    </row>
    <row r="192" spans="1:7" x14ac:dyDescent="0.25">
      <c r="A192" s="45"/>
      <c r="B192" s="45" t="s">
        <v>222</v>
      </c>
      <c r="C192" s="46" t="s">
        <v>223</v>
      </c>
      <c r="D192" s="47">
        <v>80000</v>
      </c>
      <c r="E192" s="47">
        <v>80000</v>
      </c>
      <c r="F192" s="47">
        <v>59891</v>
      </c>
      <c r="G192" s="48">
        <f t="shared" si="22"/>
        <v>0.74863749999999996</v>
      </c>
    </row>
    <row r="193" spans="1:7" x14ac:dyDescent="0.25">
      <c r="A193" s="45"/>
      <c r="B193" s="45" t="s">
        <v>160</v>
      </c>
      <c r="C193" s="46" t="s">
        <v>161</v>
      </c>
      <c r="D193" s="47">
        <v>1000</v>
      </c>
      <c r="E193" s="47">
        <v>1330</v>
      </c>
      <c r="F193" s="47">
        <v>1327.8</v>
      </c>
      <c r="G193" s="48">
        <f t="shared" si="22"/>
        <v>0.99834586466165409</v>
      </c>
    </row>
    <row r="194" spans="1:7" x14ac:dyDescent="0.25">
      <c r="A194" s="45"/>
      <c r="B194" s="45" t="s">
        <v>162</v>
      </c>
      <c r="C194" s="46" t="s">
        <v>163</v>
      </c>
      <c r="D194" s="47">
        <v>1000</v>
      </c>
      <c r="E194" s="47">
        <v>1000</v>
      </c>
      <c r="F194" s="47">
        <v>660</v>
      </c>
      <c r="G194" s="48">
        <f t="shared" si="22"/>
        <v>0.66</v>
      </c>
    </row>
    <row r="195" spans="1:7" x14ac:dyDescent="0.25">
      <c r="A195" s="45"/>
      <c r="B195" s="45" t="s">
        <v>164</v>
      </c>
      <c r="C195" s="46" t="s">
        <v>165</v>
      </c>
      <c r="D195" s="47">
        <v>60000</v>
      </c>
      <c r="E195" s="47">
        <v>60000</v>
      </c>
      <c r="F195" s="47">
        <v>29263.67</v>
      </c>
      <c r="G195" s="48">
        <f t="shared" si="22"/>
        <v>0.4877278333333333</v>
      </c>
    </row>
    <row r="196" spans="1:7" x14ac:dyDescent="0.25">
      <c r="A196" s="45"/>
      <c r="B196" s="45" t="s">
        <v>137</v>
      </c>
      <c r="C196" s="46" t="s">
        <v>138</v>
      </c>
      <c r="D196" s="47">
        <v>40000</v>
      </c>
      <c r="E196" s="47">
        <v>40000</v>
      </c>
      <c r="F196" s="47">
        <v>15771.6</v>
      </c>
      <c r="G196" s="48">
        <f t="shared" si="22"/>
        <v>0.39429000000000003</v>
      </c>
    </row>
    <row r="197" spans="1:7" x14ac:dyDescent="0.25">
      <c r="A197" s="45"/>
      <c r="B197" s="45" t="s">
        <v>166</v>
      </c>
      <c r="C197" s="46" t="s">
        <v>167</v>
      </c>
      <c r="D197" s="47">
        <v>6000</v>
      </c>
      <c r="E197" s="47">
        <v>6000</v>
      </c>
      <c r="F197" s="47">
        <v>4520</v>
      </c>
      <c r="G197" s="48">
        <f t="shared" si="22"/>
        <v>0.7533333333333333</v>
      </c>
    </row>
    <row r="198" spans="1:7" x14ac:dyDescent="0.25">
      <c r="A198" s="45"/>
      <c r="B198" s="45" t="s">
        <v>168</v>
      </c>
      <c r="C198" s="46" t="s">
        <v>169</v>
      </c>
      <c r="D198" s="47">
        <v>80000</v>
      </c>
      <c r="E198" s="47">
        <v>80000</v>
      </c>
      <c r="F198" s="47">
        <v>122907.48</v>
      </c>
      <c r="G198" s="48">
        <f t="shared" si="22"/>
        <v>1.5363434999999999</v>
      </c>
    </row>
    <row r="199" spans="1:7" x14ac:dyDescent="0.25">
      <c r="A199" s="45"/>
      <c r="B199" s="45" t="s">
        <v>128</v>
      </c>
      <c r="C199" s="46" t="s">
        <v>129</v>
      </c>
      <c r="D199" s="47">
        <v>65000</v>
      </c>
      <c r="E199" s="47">
        <v>65000</v>
      </c>
      <c r="F199" s="47">
        <v>56693</v>
      </c>
      <c r="G199" s="48">
        <f t="shared" si="22"/>
        <v>0.87219999999999998</v>
      </c>
    </row>
    <row r="200" spans="1:7" x14ac:dyDescent="0.25">
      <c r="A200" s="45"/>
      <c r="B200" s="45" t="s">
        <v>224</v>
      </c>
      <c r="C200" s="46" t="s">
        <v>225</v>
      </c>
      <c r="D200" s="47">
        <v>110000</v>
      </c>
      <c r="E200" s="47">
        <v>110000</v>
      </c>
      <c r="F200" s="47">
        <v>61021.85</v>
      </c>
      <c r="G200" s="48">
        <f t="shared" si="22"/>
        <v>0.55474409090909094</v>
      </c>
    </row>
    <row r="201" spans="1:7" x14ac:dyDescent="0.25">
      <c r="A201" s="45"/>
      <c r="B201" s="45" t="s">
        <v>230</v>
      </c>
      <c r="C201" s="46" t="s">
        <v>231</v>
      </c>
      <c r="D201" s="47">
        <v>15000</v>
      </c>
      <c r="E201" s="47">
        <v>15000</v>
      </c>
      <c r="F201" s="47">
        <v>11151.45</v>
      </c>
      <c r="G201" s="48">
        <f t="shared" si="22"/>
        <v>0.74343000000000004</v>
      </c>
    </row>
    <row r="202" spans="1:7" x14ac:dyDescent="0.25">
      <c r="A202" s="45"/>
      <c r="B202" s="45" t="s">
        <v>232</v>
      </c>
      <c r="C202" s="46" t="s">
        <v>233</v>
      </c>
      <c r="D202" s="47">
        <v>12960</v>
      </c>
      <c r="E202" s="47">
        <v>12960</v>
      </c>
      <c r="F202" s="47">
        <v>12960</v>
      </c>
      <c r="G202" s="48">
        <f t="shared" si="22"/>
        <v>1</v>
      </c>
    </row>
    <row r="203" spans="1:7" x14ac:dyDescent="0.25">
      <c r="A203" s="45"/>
      <c r="B203" s="45" t="s">
        <v>172</v>
      </c>
      <c r="C203" s="46" t="s">
        <v>173</v>
      </c>
      <c r="D203" s="47">
        <v>25000</v>
      </c>
      <c r="E203" s="47">
        <v>25000</v>
      </c>
      <c r="F203" s="47">
        <v>35400</v>
      </c>
      <c r="G203" s="48">
        <f t="shared" si="22"/>
        <v>1.4159999999999999</v>
      </c>
    </row>
    <row r="204" spans="1:7" x14ac:dyDescent="0.25">
      <c r="A204" s="45"/>
      <c r="B204" s="45" t="s">
        <v>139</v>
      </c>
      <c r="C204" s="46" t="s">
        <v>140</v>
      </c>
      <c r="D204" s="47">
        <v>380000</v>
      </c>
      <c r="E204" s="47">
        <v>380000</v>
      </c>
      <c r="F204" s="47">
        <v>261792.5</v>
      </c>
      <c r="G204" s="48">
        <f t="shared" si="22"/>
        <v>0.68892763157894732</v>
      </c>
    </row>
    <row r="205" spans="1:7" x14ac:dyDescent="0.25">
      <c r="A205" s="45"/>
      <c r="B205" s="45" t="s">
        <v>130</v>
      </c>
      <c r="C205" s="46" t="s">
        <v>131</v>
      </c>
      <c r="D205" s="47">
        <v>50000</v>
      </c>
      <c r="E205" s="47">
        <v>50000</v>
      </c>
      <c r="F205" s="47">
        <v>29408</v>
      </c>
      <c r="G205" s="48">
        <f t="shared" si="22"/>
        <v>0.58816000000000002</v>
      </c>
    </row>
    <row r="206" spans="1:7" x14ac:dyDescent="0.25">
      <c r="A206" s="45"/>
      <c r="B206" s="45" t="s">
        <v>174</v>
      </c>
      <c r="C206" s="46" t="s">
        <v>175</v>
      </c>
      <c r="D206" s="47">
        <v>5000</v>
      </c>
      <c r="E206" s="47">
        <v>5000</v>
      </c>
      <c r="F206" s="47">
        <v>0</v>
      </c>
      <c r="G206" s="48">
        <f t="shared" si="22"/>
        <v>0</v>
      </c>
    </row>
    <row r="207" spans="1:7" x14ac:dyDescent="0.25">
      <c r="A207" s="45"/>
      <c r="B207" s="45" t="s">
        <v>234</v>
      </c>
      <c r="C207" s="46" t="s">
        <v>235</v>
      </c>
      <c r="D207" s="47">
        <v>5000</v>
      </c>
      <c r="E207" s="47">
        <v>5000</v>
      </c>
      <c r="F207" s="47">
        <v>2000</v>
      </c>
      <c r="G207" s="48">
        <f t="shared" si="22"/>
        <v>0.4</v>
      </c>
    </row>
    <row r="208" spans="1:7" x14ac:dyDescent="0.25">
      <c r="A208" s="45"/>
      <c r="B208" s="45" t="s">
        <v>132</v>
      </c>
      <c r="C208" s="46" t="s">
        <v>133</v>
      </c>
      <c r="D208" s="47">
        <v>300000</v>
      </c>
      <c r="E208" s="47">
        <v>300000</v>
      </c>
      <c r="F208" s="47">
        <v>94502.81</v>
      </c>
      <c r="G208" s="48">
        <f t="shared" si="22"/>
        <v>0.31500936666666668</v>
      </c>
    </row>
    <row r="209" spans="1:7" x14ac:dyDescent="0.25">
      <c r="A209" s="41" t="s">
        <v>236</v>
      </c>
      <c r="B209" s="41" t="s">
        <v>4</v>
      </c>
      <c r="C209" s="42" t="s">
        <v>237</v>
      </c>
      <c r="D209" s="43">
        <v>54000</v>
      </c>
      <c r="E209" s="43">
        <v>54000</v>
      </c>
      <c r="F209" s="43">
        <v>53228</v>
      </c>
      <c r="G209" s="44">
        <f>F209/E209</f>
        <v>0.98570370370370375</v>
      </c>
    </row>
    <row r="210" spans="1:7" x14ac:dyDescent="0.25">
      <c r="A210" s="45"/>
      <c r="B210" s="45" t="s">
        <v>198</v>
      </c>
      <c r="C210" s="46" t="s">
        <v>199</v>
      </c>
      <c r="D210" s="47">
        <v>54000</v>
      </c>
      <c r="E210" s="47">
        <v>54000</v>
      </c>
      <c r="F210" s="47">
        <v>53228</v>
      </c>
      <c r="G210" s="48">
        <f>F210/E210</f>
        <v>0.98570370370370375</v>
      </c>
    </row>
    <row r="211" spans="1:7" x14ac:dyDescent="0.25">
      <c r="A211" s="41" t="s">
        <v>108</v>
      </c>
      <c r="B211" s="41" t="s">
        <v>4</v>
      </c>
      <c r="C211" s="42" t="s">
        <v>109</v>
      </c>
      <c r="D211" s="43">
        <v>5566000</v>
      </c>
      <c r="E211" s="43">
        <v>2790712.35</v>
      </c>
      <c r="F211" s="43">
        <v>1678986.51</v>
      </c>
      <c r="G211" s="44">
        <f>F211/E211</f>
        <v>0.60163366890894365</v>
      </c>
    </row>
    <row r="212" spans="1:7" x14ac:dyDescent="0.25">
      <c r="A212" s="45"/>
      <c r="B212" s="45" t="s">
        <v>222</v>
      </c>
      <c r="C212" s="46" t="s">
        <v>223</v>
      </c>
      <c r="D212" s="47">
        <v>90000</v>
      </c>
      <c r="E212" s="47">
        <v>90000</v>
      </c>
      <c r="F212" s="47">
        <v>43692</v>
      </c>
      <c r="G212" s="48">
        <f>F212/E212</f>
        <v>0.48546666666666666</v>
      </c>
    </row>
    <row r="213" spans="1:7" x14ac:dyDescent="0.25">
      <c r="A213" s="45"/>
      <c r="B213" s="45" t="s">
        <v>164</v>
      </c>
      <c r="C213" s="46" t="s">
        <v>165</v>
      </c>
      <c r="D213" s="47">
        <v>80000</v>
      </c>
      <c r="E213" s="47">
        <v>320000</v>
      </c>
      <c r="F213" s="47">
        <v>359320.98</v>
      </c>
      <c r="G213" s="48">
        <f t="shared" ref="G213:G222" si="23">F213/E213</f>
        <v>1.1228780624999999</v>
      </c>
    </row>
    <row r="214" spans="1:7" x14ac:dyDescent="0.25">
      <c r="A214" s="45"/>
      <c r="B214" s="45" t="s">
        <v>137</v>
      </c>
      <c r="C214" s="46" t="s">
        <v>138</v>
      </c>
      <c r="D214" s="47">
        <v>100000</v>
      </c>
      <c r="E214" s="47">
        <v>100000</v>
      </c>
      <c r="F214" s="47">
        <v>77190.38</v>
      </c>
      <c r="G214" s="48">
        <f t="shared" si="23"/>
        <v>0.77190380000000003</v>
      </c>
    </row>
    <row r="215" spans="1:7" x14ac:dyDescent="0.25">
      <c r="A215" s="45"/>
      <c r="B215" s="45" t="s">
        <v>224</v>
      </c>
      <c r="C215" s="46" t="s">
        <v>225</v>
      </c>
      <c r="D215" s="47">
        <v>110000</v>
      </c>
      <c r="E215" s="47">
        <v>110000</v>
      </c>
      <c r="F215" s="47">
        <v>66278.27</v>
      </c>
      <c r="G215" s="48">
        <f t="shared" si="23"/>
        <v>0.60252972727272736</v>
      </c>
    </row>
    <row r="216" spans="1:7" x14ac:dyDescent="0.25">
      <c r="A216" s="45"/>
      <c r="B216" s="45" t="s">
        <v>232</v>
      </c>
      <c r="C216" s="46" t="s">
        <v>233</v>
      </c>
      <c r="D216" s="47">
        <v>25000</v>
      </c>
      <c r="E216" s="47">
        <v>25000</v>
      </c>
      <c r="F216" s="47">
        <v>0</v>
      </c>
      <c r="G216" s="48">
        <f t="shared" si="23"/>
        <v>0</v>
      </c>
    </row>
    <row r="217" spans="1:7" x14ac:dyDescent="0.25">
      <c r="A217" s="45"/>
      <c r="B217" s="45" t="s">
        <v>172</v>
      </c>
      <c r="C217" s="46" t="s">
        <v>173</v>
      </c>
      <c r="D217" s="47">
        <v>50000</v>
      </c>
      <c r="E217" s="47">
        <v>50000</v>
      </c>
      <c r="F217" s="47">
        <v>46274.54</v>
      </c>
      <c r="G217" s="48">
        <f t="shared" si="23"/>
        <v>0.92549080000000006</v>
      </c>
    </row>
    <row r="218" spans="1:7" x14ac:dyDescent="0.25">
      <c r="A218" s="45"/>
      <c r="B218" s="45" t="s">
        <v>139</v>
      </c>
      <c r="C218" s="46" t="s">
        <v>140</v>
      </c>
      <c r="D218" s="47">
        <v>50000</v>
      </c>
      <c r="E218" s="47">
        <v>85000</v>
      </c>
      <c r="F218" s="47">
        <v>44832.45</v>
      </c>
      <c r="G218" s="48">
        <f t="shared" si="23"/>
        <v>0.52744058823529405</v>
      </c>
    </row>
    <row r="219" spans="1:7" x14ac:dyDescent="0.25">
      <c r="A219" s="45"/>
      <c r="B219" s="45" t="s">
        <v>130</v>
      </c>
      <c r="C219" s="46" t="s">
        <v>131</v>
      </c>
      <c r="D219" s="47">
        <v>140000</v>
      </c>
      <c r="E219" s="47">
        <v>140000</v>
      </c>
      <c r="F219" s="47">
        <v>133897.89000000001</v>
      </c>
      <c r="G219" s="48">
        <f t="shared" si="23"/>
        <v>0.95641350000000014</v>
      </c>
    </row>
    <row r="220" spans="1:7" x14ac:dyDescent="0.25">
      <c r="A220" s="45"/>
      <c r="B220" s="45" t="s">
        <v>132</v>
      </c>
      <c r="C220" s="46" t="s">
        <v>133</v>
      </c>
      <c r="D220" s="47">
        <v>3500000</v>
      </c>
      <c r="E220" s="47">
        <v>449712.35</v>
      </c>
      <c r="F220" s="47">
        <v>0</v>
      </c>
      <c r="G220" s="48">
        <f t="shared" si="23"/>
        <v>0</v>
      </c>
    </row>
    <row r="221" spans="1:7" x14ac:dyDescent="0.25">
      <c r="A221" s="45"/>
      <c r="B221" s="45" t="s">
        <v>182</v>
      </c>
      <c r="C221" s="46" t="s">
        <v>183</v>
      </c>
      <c r="D221" s="47">
        <v>121000</v>
      </c>
      <c r="E221" s="47">
        <v>121000</v>
      </c>
      <c r="F221" s="47">
        <v>0</v>
      </c>
      <c r="G221" s="48">
        <f t="shared" si="23"/>
        <v>0</v>
      </c>
    </row>
    <row r="222" spans="1:7" x14ac:dyDescent="0.25">
      <c r="A222" s="45"/>
      <c r="B222" s="45" t="s">
        <v>238</v>
      </c>
      <c r="C222" s="46" t="s">
        <v>239</v>
      </c>
      <c r="D222" s="47">
        <v>1300000</v>
      </c>
      <c r="E222" s="47">
        <v>1300000</v>
      </c>
      <c r="F222" s="47">
        <v>907500</v>
      </c>
      <c r="G222" s="48">
        <f t="shared" si="23"/>
        <v>0.69807692307692304</v>
      </c>
    </row>
    <row r="223" spans="1:7" x14ac:dyDescent="0.25">
      <c r="A223" s="41" t="s">
        <v>240</v>
      </c>
      <c r="B223" s="41" t="s">
        <v>4</v>
      </c>
      <c r="C223" s="42" t="s">
        <v>241</v>
      </c>
      <c r="D223" s="43">
        <v>5468279</v>
      </c>
      <c r="E223" s="43">
        <v>5468279</v>
      </c>
      <c r="F223" s="43">
        <v>4346245.97</v>
      </c>
      <c r="G223" s="44">
        <f>F223/E223</f>
        <v>0.79481057385696663</v>
      </c>
    </row>
    <row r="224" spans="1:7" x14ac:dyDescent="0.25">
      <c r="A224" s="45"/>
      <c r="B224" s="45" t="s">
        <v>154</v>
      </c>
      <c r="C224" s="46" t="s">
        <v>155</v>
      </c>
      <c r="D224" s="47">
        <v>400000</v>
      </c>
      <c r="E224" s="47">
        <v>400000</v>
      </c>
      <c r="F224" s="47">
        <v>180909</v>
      </c>
      <c r="G224" s="48">
        <f>F224/E224</f>
        <v>0.45227250000000002</v>
      </c>
    </row>
    <row r="225" spans="1:7" x14ac:dyDescent="0.25">
      <c r="A225" s="45"/>
      <c r="B225" s="45" t="s">
        <v>242</v>
      </c>
      <c r="C225" s="46" t="s">
        <v>243</v>
      </c>
      <c r="D225" s="47">
        <v>4013078</v>
      </c>
      <c r="E225" s="47">
        <v>4013078</v>
      </c>
      <c r="F225" s="47">
        <v>3337282</v>
      </c>
      <c r="G225" s="48">
        <f t="shared" ref="G225:G230" si="24">F225/E225</f>
        <v>0.83160157863864093</v>
      </c>
    </row>
    <row r="226" spans="1:7" ht="24.75" x14ac:dyDescent="0.25">
      <c r="A226" s="45"/>
      <c r="B226" s="45" t="s">
        <v>156</v>
      </c>
      <c r="C226" s="46" t="s">
        <v>157</v>
      </c>
      <c r="D226" s="47">
        <v>654024</v>
      </c>
      <c r="E226" s="47">
        <v>654024</v>
      </c>
      <c r="F226" s="47">
        <v>539730</v>
      </c>
      <c r="G226" s="48">
        <f t="shared" si="24"/>
        <v>0.82524494513962787</v>
      </c>
    </row>
    <row r="227" spans="1:7" x14ac:dyDescent="0.25">
      <c r="A227" s="45"/>
      <c r="B227" s="45" t="s">
        <v>158</v>
      </c>
      <c r="C227" s="46" t="s">
        <v>159</v>
      </c>
      <c r="D227" s="47">
        <v>361177</v>
      </c>
      <c r="E227" s="47">
        <v>361177</v>
      </c>
      <c r="F227" s="47">
        <v>273425</v>
      </c>
      <c r="G227" s="48">
        <f t="shared" si="24"/>
        <v>0.75703879261414764</v>
      </c>
    </row>
    <row r="228" spans="1:7" x14ac:dyDescent="0.25">
      <c r="A228" s="45"/>
      <c r="B228" s="45" t="s">
        <v>172</v>
      </c>
      <c r="C228" s="46" t="s">
        <v>173</v>
      </c>
      <c r="D228" s="47">
        <v>20000</v>
      </c>
      <c r="E228" s="47">
        <v>20000</v>
      </c>
      <c r="F228" s="47">
        <v>0</v>
      </c>
      <c r="G228" s="48">
        <f t="shared" si="24"/>
        <v>0</v>
      </c>
    </row>
    <row r="229" spans="1:7" x14ac:dyDescent="0.25">
      <c r="A229" s="45"/>
      <c r="B229" s="45" t="s">
        <v>174</v>
      </c>
      <c r="C229" s="46" t="s">
        <v>175</v>
      </c>
      <c r="D229" s="47">
        <v>5000</v>
      </c>
      <c r="E229" s="47">
        <v>5000</v>
      </c>
      <c r="F229" s="47">
        <v>0</v>
      </c>
      <c r="G229" s="48">
        <f t="shared" si="24"/>
        <v>0</v>
      </c>
    </row>
    <row r="230" spans="1:7" x14ac:dyDescent="0.25">
      <c r="A230" s="45"/>
      <c r="B230" s="45" t="s">
        <v>176</v>
      </c>
      <c r="C230" s="46" t="s">
        <v>177</v>
      </c>
      <c r="D230" s="47">
        <v>15000</v>
      </c>
      <c r="E230" s="47">
        <v>15000</v>
      </c>
      <c r="F230" s="47">
        <v>14899.97</v>
      </c>
      <c r="G230" s="48">
        <f t="shared" si="24"/>
        <v>0.99333133333333334</v>
      </c>
    </row>
    <row r="231" spans="1:7" x14ac:dyDescent="0.25">
      <c r="A231" s="41" t="s">
        <v>244</v>
      </c>
      <c r="B231" s="41" t="s">
        <v>4</v>
      </c>
      <c r="C231" s="42" t="s">
        <v>245</v>
      </c>
      <c r="D231" s="43">
        <v>0</v>
      </c>
      <c r="E231" s="43">
        <v>337976.05</v>
      </c>
      <c r="F231" s="43">
        <v>337976.05</v>
      </c>
      <c r="G231" s="44">
        <f>F231/E231</f>
        <v>1</v>
      </c>
    </row>
    <row r="232" spans="1:7" x14ac:dyDescent="0.25">
      <c r="A232" s="45"/>
      <c r="B232" s="45" t="s">
        <v>154</v>
      </c>
      <c r="C232" s="46" t="s">
        <v>155</v>
      </c>
      <c r="D232" s="47">
        <v>0</v>
      </c>
      <c r="E232" s="47">
        <v>121661</v>
      </c>
      <c r="F232" s="47">
        <v>121661</v>
      </c>
      <c r="G232" s="48">
        <f>F232/E232</f>
        <v>1</v>
      </c>
    </row>
    <row r="233" spans="1:7" x14ac:dyDescent="0.25">
      <c r="A233" s="45"/>
      <c r="B233" s="45" t="s">
        <v>137</v>
      </c>
      <c r="C233" s="46" t="s">
        <v>138</v>
      </c>
      <c r="D233" s="47">
        <v>0</v>
      </c>
      <c r="E233" s="47">
        <v>1240.21</v>
      </c>
      <c r="F233" s="47">
        <v>1240.21</v>
      </c>
      <c r="G233" s="48">
        <f t="shared" ref="G233:G236" si="25">F233/E233</f>
        <v>1</v>
      </c>
    </row>
    <row r="234" spans="1:7" x14ac:dyDescent="0.25">
      <c r="A234" s="45"/>
      <c r="B234" s="45" t="s">
        <v>170</v>
      </c>
      <c r="C234" s="46" t="s">
        <v>171</v>
      </c>
      <c r="D234" s="47">
        <v>0</v>
      </c>
      <c r="E234" s="47">
        <v>58110</v>
      </c>
      <c r="F234" s="47">
        <v>58110</v>
      </c>
      <c r="G234" s="48">
        <f t="shared" si="25"/>
        <v>1</v>
      </c>
    </row>
    <row r="235" spans="1:7" x14ac:dyDescent="0.25">
      <c r="A235" s="45"/>
      <c r="B235" s="45" t="s">
        <v>139</v>
      </c>
      <c r="C235" s="46" t="s">
        <v>140</v>
      </c>
      <c r="D235" s="47">
        <v>0</v>
      </c>
      <c r="E235" s="47">
        <v>138900</v>
      </c>
      <c r="F235" s="47">
        <v>138900</v>
      </c>
      <c r="G235" s="48">
        <f t="shared" si="25"/>
        <v>1</v>
      </c>
    </row>
    <row r="236" spans="1:7" x14ac:dyDescent="0.25">
      <c r="A236" s="45"/>
      <c r="B236" s="45" t="s">
        <v>176</v>
      </c>
      <c r="C236" s="46" t="s">
        <v>177</v>
      </c>
      <c r="D236" s="47">
        <v>0</v>
      </c>
      <c r="E236" s="47">
        <v>18064.84</v>
      </c>
      <c r="F236" s="47">
        <v>18064.84</v>
      </c>
      <c r="G236" s="48">
        <f t="shared" si="25"/>
        <v>1</v>
      </c>
    </row>
    <row r="237" spans="1:7" x14ac:dyDescent="0.25">
      <c r="A237" s="41" t="s">
        <v>112</v>
      </c>
      <c r="B237" s="41" t="s">
        <v>4</v>
      </c>
      <c r="C237" s="42" t="s">
        <v>113</v>
      </c>
      <c r="D237" s="43">
        <v>48691033</v>
      </c>
      <c r="E237" s="43">
        <v>54939316.140000001</v>
      </c>
      <c r="F237" s="43">
        <v>27331021.989999998</v>
      </c>
      <c r="G237" s="44">
        <f>F237/E237</f>
        <v>0.49747655978012684</v>
      </c>
    </row>
    <row r="238" spans="1:7" ht="24.75" x14ac:dyDescent="0.25">
      <c r="A238" s="45"/>
      <c r="B238" s="45" t="s">
        <v>152</v>
      </c>
      <c r="C238" s="46" t="s">
        <v>153</v>
      </c>
      <c r="D238" s="47">
        <v>17100000</v>
      </c>
      <c r="E238" s="47">
        <v>17100000</v>
      </c>
      <c r="F238" s="47">
        <v>13269938</v>
      </c>
      <c r="G238" s="48">
        <f>F238/E238</f>
        <v>0.7760197660818714</v>
      </c>
    </row>
    <row r="239" spans="1:7" x14ac:dyDescent="0.25">
      <c r="A239" s="45"/>
      <c r="B239" s="45" t="s">
        <v>154</v>
      </c>
      <c r="C239" s="46" t="s">
        <v>155</v>
      </c>
      <c r="D239" s="47">
        <v>950000</v>
      </c>
      <c r="E239" s="47">
        <v>2124733</v>
      </c>
      <c r="F239" s="47">
        <v>1507987</v>
      </c>
      <c r="G239" s="48">
        <f t="shared" ref="G239:G278" si="26">F239/E239</f>
        <v>0.70973011667818964</v>
      </c>
    </row>
    <row r="240" spans="1:7" ht="24.75" x14ac:dyDescent="0.25">
      <c r="A240" s="45"/>
      <c r="B240" s="45" t="s">
        <v>156</v>
      </c>
      <c r="C240" s="46" t="s">
        <v>157</v>
      </c>
      <c r="D240" s="47">
        <v>4241000</v>
      </c>
      <c r="E240" s="47">
        <v>4241000</v>
      </c>
      <c r="F240" s="47">
        <v>3406820</v>
      </c>
      <c r="G240" s="48">
        <f t="shared" si="26"/>
        <v>0.80330582409809004</v>
      </c>
    </row>
    <row r="241" spans="1:7" x14ac:dyDescent="0.25">
      <c r="A241" s="45"/>
      <c r="B241" s="45" t="s">
        <v>158</v>
      </c>
      <c r="C241" s="46" t="s">
        <v>159</v>
      </c>
      <c r="D241" s="47">
        <v>1539000</v>
      </c>
      <c r="E241" s="47">
        <v>1539000</v>
      </c>
      <c r="F241" s="47">
        <v>1237703</v>
      </c>
      <c r="G241" s="48">
        <f t="shared" si="26"/>
        <v>0.80422547108512021</v>
      </c>
    </row>
    <row r="242" spans="1:7" ht="24.75" x14ac:dyDescent="0.25">
      <c r="A242" s="45"/>
      <c r="B242" s="45" t="s">
        <v>246</v>
      </c>
      <c r="C242" s="46" t="s">
        <v>247</v>
      </c>
      <c r="D242" s="47">
        <v>140000</v>
      </c>
      <c r="E242" s="47">
        <v>140000</v>
      </c>
      <c r="F242" s="47">
        <v>116712</v>
      </c>
      <c r="G242" s="48">
        <f t="shared" si="26"/>
        <v>0.83365714285714287</v>
      </c>
    </row>
    <row r="243" spans="1:7" x14ac:dyDescent="0.25">
      <c r="A243" s="45"/>
      <c r="B243" s="45" t="s">
        <v>222</v>
      </c>
      <c r="C243" s="46" t="s">
        <v>223</v>
      </c>
      <c r="D243" s="47">
        <v>5000</v>
      </c>
      <c r="E243" s="47">
        <v>5000</v>
      </c>
      <c r="F243" s="47">
        <v>695</v>
      </c>
      <c r="G243" s="48">
        <f t="shared" si="26"/>
        <v>0.13900000000000001</v>
      </c>
    </row>
    <row r="244" spans="1:7" x14ac:dyDescent="0.25">
      <c r="A244" s="45"/>
      <c r="B244" s="45" t="s">
        <v>160</v>
      </c>
      <c r="C244" s="46" t="s">
        <v>161</v>
      </c>
      <c r="D244" s="47">
        <v>3000</v>
      </c>
      <c r="E244" s="47">
        <v>3000</v>
      </c>
      <c r="F244" s="47">
        <v>2734.3</v>
      </c>
      <c r="G244" s="48">
        <f t="shared" si="26"/>
        <v>0.91143333333333343</v>
      </c>
    </row>
    <row r="245" spans="1:7" x14ac:dyDescent="0.25">
      <c r="A245" s="45"/>
      <c r="B245" s="45" t="s">
        <v>162</v>
      </c>
      <c r="C245" s="46" t="s">
        <v>163</v>
      </c>
      <c r="D245" s="47">
        <v>10000</v>
      </c>
      <c r="E245" s="47">
        <v>10000</v>
      </c>
      <c r="F245" s="47">
        <v>6960</v>
      </c>
      <c r="G245" s="48">
        <f t="shared" si="26"/>
        <v>0.69599999999999995</v>
      </c>
    </row>
    <row r="246" spans="1:7" x14ac:dyDescent="0.25">
      <c r="A246" s="45"/>
      <c r="B246" s="45" t="s">
        <v>164</v>
      </c>
      <c r="C246" s="46" t="s">
        <v>165</v>
      </c>
      <c r="D246" s="47">
        <v>300000</v>
      </c>
      <c r="E246" s="47">
        <v>392000</v>
      </c>
      <c r="F246" s="47">
        <v>369112.8</v>
      </c>
      <c r="G246" s="48">
        <f t="shared" si="26"/>
        <v>0.94161428571428574</v>
      </c>
    </row>
    <row r="247" spans="1:7" x14ac:dyDescent="0.25">
      <c r="A247" s="45"/>
      <c r="B247" s="45" t="s">
        <v>248</v>
      </c>
      <c r="C247" s="46" t="s">
        <v>249</v>
      </c>
      <c r="D247" s="47">
        <v>160000</v>
      </c>
      <c r="E247" s="47">
        <v>160000</v>
      </c>
      <c r="F247" s="47">
        <v>61368</v>
      </c>
      <c r="G247" s="48">
        <f t="shared" si="26"/>
        <v>0.38355</v>
      </c>
    </row>
    <row r="248" spans="1:7" x14ac:dyDescent="0.25">
      <c r="A248" s="45"/>
      <c r="B248" s="45" t="s">
        <v>137</v>
      </c>
      <c r="C248" s="46" t="s">
        <v>138</v>
      </c>
      <c r="D248" s="47">
        <v>613000</v>
      </c>
      <c r="E248" s="47">
        <v>624000</v>
      </c>
      <c r="F248" s="47">
        <v>475157.23</v>
      </c>
      <c r="G248" s="48">
        <f t="shared" si="26"/>
        <v>0.7614699198717948</v>
      </c>
    </row>
    <row r="249" spans="1:7" x14ac:dyDescent="0.25">
      <c r="A249" s="45"/>
      <c r="B249" s="45" t="s">
        <v>166</v>
      </c>
      <c r="C249" s="46" t="s">
        <v>167</v>
      </c>
      <c r="D249" s="47">
        <v>100000</v>
      </c>
      <c r="E249" s="47">
        <v>100000</v>
      </c>
      <c r="F249" s="47">
        <v>18280</v>
      </c>
      <c r="G249" s="48">
        <f t="shared" si="26"/>
        <v>0.18279999999999999</v>
      </c>
    </row>
    <row r="250" spans="1:7" x14ac:dyDescent="0.25">
      <c r="A250" s="45"/>
      <c r="B250" s="45" t="s">
        <v>168</v>
      </c>
      <c r="C250" s="46" t="s">
        <v>169</v>
      </c>
      <c r="D250" s="47">
        <v>200000</v>
      </c>
      <c r="E250" s="47">
        <v>200000</v>
      </c>
      <c r="F250" s="47">
        <v>195973.27</v>
      </c>
      <c r="G250" s="48">
        <f t="shared" si="26"/>
        <v>0.97986635</v>
      </c>
    </row>
    <row r="251" spans="1:7" x14ac:dyDescent="0.25">
      <c r="A251" s="45"/>
      <c r="B251" s="45" t="s">
        <v>128</v>
      </c>
      <c r="C251" s="46" t="s">
        <v>129</v>
      </c>
      <c r="D251" s="47">
        <v>330000</v>
      </c>
      <c r="E251" s="47">
        <v>330000</v>
      </c>
      <c r="F251" s="47">
        <v>120744</v>
      </c>
      <c r="G251" s="48">
        <f t="shared" si="26"/>
        <v>0.3658909090909091</v>
      </c>
    </row>
    <row r="252" spans="1:7" x14ac:dyDescent="0.25">
      <c r="A252" s="45"/>
      <c r="B252" s="45" t="s">
        <v>224</v>
      </c>
      <c r="C252" s="46" t="s">
        <v>225</v>
      </c>
      <c r="D252" s="47">
        <v>100000</v>
      </c>
      <c r="E252" s="47">
        <v>100000</v>
      </c>
      <c r="F252" s="47">
        <v>76286.14</v>
      </c>
      <c r="G252" s="48">
        <f t="shared" si="26"/>
        <v>0.76286140000000002</v>
      </c>
    </row>
    <row r="253" spans="1:7" x14ac:dyDescent="0.25">
      <c r="A253" s="45"/>
      <c r="B253" s="45" t="s">
        <v>170</v>
      </c>
      <c r="C253" s="46" t="s">
        <v>171</v>
      </c>
      <c r="D253" s="47">
        <v>190000</v>
      </c>
      <c r="E253" s="47">
        <v>190000</v>
      </c>
      <c r="F253" s="47">
        <v>182779.8</v>
      </c>
      <c r="G253" s="48">
        <f t="shared" si="26"/>
        <v>0.96199894736842095</v>
      </c>
    </row>
    <row r="254" spans="1:7" x14ac:dyDescent="0.25">
      <c r="A254" s="45"/>
      <c r="B254" s="45" t="s">
        <v>230</v>
      </c>
      <c r="C254" s="46" t="s">
        <v>231</v>
      </c>
      <c r="D254" s="47">
        <v>200000</v>
      </c>
      <c r="E254" s="47">
        <v>200000</v>
      </c>
      <c r="F254" s="47">
        <v>224731.11</v>
      </c>
      <c r="G254" s="48">
        <f t="shared" si="26"/>
        <v>1.1236555499999998</v>
      </c>
    </row>
    <row r="255" spans="1:7" x14ac:dyDescent="0.25">
      <c r="A255" s="45"/>
      <c r="B255" s="45" t="s">
        <v>232</v>
      </c>
      <c r="C255" s="46" t="s">
        <v>233</v>
      </c>
      <c r="D255" s="47">
        <v>500000</v>
      </c>
      <c r="E255" s="47">
        <v>500000</v>
      </c>
      <c r="F255" s="47">
        <v>500634</v>
      </c>
      <c r="G255" s="48">
        <f t="shared" si="26"/>
        <v>1.001268</v>
      </c>
    </row>
    <row r="256" spans="1:7" x14ac:dyDescent="0.25">
      <c r="A256" s="45"/>
      <c r="B256" s="45" t="s">
        <v>143</v>
      </c>
      <c r="C256" s="46" t="s">
        <v>144</v>
      </c>
      <c r="D256" s="47">
        <v>85000</v>
      </c>
      <c r="E256" s="47">
        <v>310720</v>
      </c>
      <c r="F256" s="47">
        <v>144091.94</v>
      </c>
      <c r="G256" s="48">
        <f t="shared" si="26"/>
        <v>0.46373564624098867</v>
      </c>
    </row>
    <row r="257" spans="1:7" x14ac:dyDescent="0.25">
      <c r="A257" s="45"/>
      <c r="B257" s="45" t="s">
        <v>210</v>
      </c>
      <c r="C257" s="46" t="s">
        <v>211</v>
      </c>
      <c r="D257" s="47">
        <v>110000</v>
      </c>
      <c r="E257" s="47">
        <v>110000</v>
      </c>
      <c r="F257" s="47">
        <v>149605</v>
      </c>
      <c r="G257" s="48">
        <f t="shared" si="26"/>
        <v>1.3600454545454546</v>
      </c>
    </row>
    <row r="258" spans="1:7" x14ac:dyDescent="0.25">
      <c r="A258" s="45"/>
      <c r="B258" s="45" t="s">
        <v>172</v>
      </c>
      <c r="C258" s="46" t="s">
        <v>173</v>
      </c>
      <c r="D258" s="47">
        <v>120000</v>
      </c>
      <c r="E258" s="47">
        <v>170000</v>
      </c>
      <c r="F258" s="47">
        <v>145227.42000000001</v>
      </c>
      <c r="G258" s="48">
        <f t="shared" si="26"/>
        <v>0.85427894117647063</v>
      </c>
    </row>
    <row r="259" spans="1:7" x14ac:dyDescent="0.25">
      <c r="A259" s="45"/>
      <c r="B259" s="45" t="s">
        <v>139</v>
      </c>
      <c r="C259" s="46" t="s">
        <v>140</v>
      </c>
      <c r="D259" s="47">
        <v>3100000</v>
      </c>
      <c r="E259" s="47">
        <v>3720100</v>
      </c>
      <c r="F259" s="47">
        <v>2887510.93</v>
      </c>
      <c r="G259" s="48">
        <f t="shared" si="26"/>
        <v>0.77619175022176823</v>
      </c>
    </row>
    <row r="260" spans="1:7" x14ac:dyDescent="0.25">
      <c r="A260" s="45"/>
      <c r="B260" s="45" t="s">
        <v>130</v>
      </c>
      <c r="C260" s="46" t="s">
        <v>131</v>
      </c>
      <c r="D260" s="47">
        <v>60000</v>
      </c>
      <c r="E260" s="47">
        <v>945902.6</v>
      </c>
      <c r="F260" s="47">
        <v>939148.61</v>
      </c>
      <c r="G260" s="48">
        <f t="shared" si="26"/>
        <v>0.99285974052719594</v>
      </c>
    </row>
    <row r="261" spans="1:7" x14ac:dyDescent="0.25">
      <c r="A261" s="45"/>
      <c r="B261" s="45" t="s">
        <v>250</v>
      </c>
      <c r="C261" s="46" t="s">
        <v>251</v>
      </c>
      <c r="D261" s="47">
        <v>100000</v>
      </c>
      <c r="E261" s="47">
        <v>100000</v>
      </c>
      <c r="F261" s="47">
        <v>16141</v>
      </c>
      <c r="G261" s="48">
        <f t="shared" si="26"/>
        <v>0.16141</v>
      </c>
    </row>
    <row r="262" spans="1:7" x14ac:dyDescent="0.25">
      <c r="A262" s="45"/>
      <c r="B262" s="45" t="s">
        <v>174</v>
      </c>
      <c r="C262" s="46" t="s">
        <v>175</v>
      </c>
      <c r="D262" s="47">
        <v>25000</v>
      </c>
      <c r="E262" s="47">
        <v>25000</v>
      </c>
      <c r="F262" s="47">
        <v>22387</v>
      </c>
      <c r="G262" s="48">
        <f t="shared" si="26"/>
        <v>0.89548000000000005</v>
      </c>
    </row>
    <row r="263" spans="1:7" x14ac:dyDescent="0.25">
      <c r="A263" s="45"/>
      <c r="B263" s="45" t="s">
        <v>176</v>
      </c>
      <c r="C263" s="46" t="s">
        <v>177</v>
      </c>
      <c r="D263" s="47">
        <v>100000</v>
      </c>
      <c r="E263" s="47">
        <v>100000</v>
      </c>
      <c r="F263" s="47">
        <v>71956.39</v>
      </c>
      <c r="G263" s="48">
        <f t="shared" si="26"/>
        <v>0.71956390000000003</v>
      </c>
    </row>
    <row r="264" spans="1:7" x14ac:dyDescent="0.25">
      <c r="A264" s="45"/>
      <c r="B264" s="45" t="s">
        <v>252</v>
      </c>
      <c r="C264" s="46" t="s">
        <v>253</v>
      </c>
      <c r="D264" s="47">
        <v>175000</v>
      </c>
      <c r="E264" s="47">
        <v>175000</v>
      </c>
      <c r="F264" s="47">
        <v>139941.01</v>
      </c>
      <c r="G264" s="48">
        <f t="shared" si="26"/>
        <v>0.79966291428571434</v>
      </c>
    </row>
    <row r="265" spans="1:7" x14ac:dyDescent="0.25">
      <c r="A265" s="45"/>
      <c r="B265" s="45" t="s">
        <v>254</v>
      </c>
      <c r="C265" s="46" t="s">
        <v>255</v>
      </c>
      <c r="D265" s="47">
        <v>60000</v>
      </c>
      <c r="E265" s="47">
        <v>60000</v>
      </c>
      <c r="F265" s="47">
        <v>52899.64</v>
      </c>
      <c r="G265" s="48">
        <f t="shared" si="26"/>
        <v>0.88166066666666665</v>
      </c>
    </row>
    <row r="266" spans="1:7" x14ac:dyDescent="0.25">
      <c r="A266" s="45"/>
      <c r="B266" s="45" t="s">
        <v>256</v>
      </c>
      <c r="C266" s="46" t="s">
        <v>257</v>
      </c>
      <c r="D266" s="47">
        <v>0</v>
      </c>
      <c r="E266" s="47">
        <v>0</v>
      </c>
      <c r="F266" s="47">
        <v>26954.36</v>
      </c>
      <c r="G266" s="48">
        <v>0</v>
      </c>
    </row>
    <row r="267" spans="1:7" x14ac:dyDescent="0.25">
      <c r="A267" s="45"/>
      <c r="B267" s="45" t="s">
        <v>258</v>
      </c>
      <c r="C267" s="46" t="s">
        <v>259</v>
      </c>
      <c r="D267" s="47">
        <v>0</v>
      </c>
      <c r="E267" s="47">
        <v>20000</v>
      </c>
      <c r="F267" s="47">
        <v>0</v>
      </c>
      <c r="G267" s="48">
        <f t="shared" si="26"/>
        <v>0</v>
      </c>
    </row>
    <row r="268" spans="1:7" x14ac:dyDescent="0.25">
      <c r="A268" s="45"/>
      <c r="B268" s="45" t="s">
        <v>186</v>
      </c>
      <c r="C268" s="46" t="s">
        <v>187</v>
      </c>
      <c r="D268" s="47">
        <v>95000</v>
      </c>
      <c r="E268" s="47">
        <v>95000</v>
      </c>
      <c r="F268" s="47">
        <v>85780</v>
      </c>
      <c r="G268" s="48">
        <f t="shared" si="26"/>
        <v>0.90294736842105261</v>
      </c>
    </row>
    <row r="269" spans="1:7" x14ac:dyDescent="0.25">
      <c r="A269" s="45"/>
      <c r="B269" s="45" t="s">
        <v>260</v>
      </c>
      <c r="C269" s="46" t="s">
        <v>261</v>
      </c>
      <c r="D269" s="47">
        <v>95000</v>
      </c>
      <c r="E269" s="47">
        <v>95000</v>
      </c>
      <c r="F269" s="47">
        <v>81160</v>
      </c>
      <c r="G269" s="48">
        <f t="shared" si="26"/>
        <v>0.85431578947368425</v>
      </c>
    </row>
    <row r="270" spans="1:7" x14ac:dyDescent="0.25">
      <c r="A270" s="45"/>
      <c r="B270" s="45" t="s">
        <v>234</v>
      </c>
      <c r="C270" s="46" t="s">
        <v>235</v>
      </c>
      <c r="D270" s="47">
        <v>20000</v>
      </c>
      <c r="E270" s="47">
        <v>95000</v>
      </c>
      <c r="F270" s="47">
        <v>74250</v>
      </c>
      <c r="G270" s="48">
        <f t="shared" si="26"/>
        <v>0.78157894736842104</v>
      </c>
    </row>
    <row r="271" spans="1:7" x14ac:dyDescent="0.25">
      <c r="A271" s="45"/>
      <c r="B271" s="45" t="s">
        <v>262</v>
      </c>
      <c r="C271" s="46" t="s">
        <v>263</v>
      </c>
      <c r="D271" s="47">
        <v>4500</v>
      </c>
      <c r="E271" s="47">
        <v>4500</v>
      </c>
      <c r="F271" s="47">
        <v>1810</v>
      </c>
      <c r="G271" s="48">
        <f t="shared" si="26"/>
        <v>0.4022222222222222</v>
      </c>
    </row>
    <row r="272" spans="1:7" x14ac:dyDescent="0.25">
      <c r="A272" s="45"/>
      <c r="B272" s="45" t="s">
        <v>264</v>
      </c>
      <c r="C272" s="46" t="s">
        <v>265</v>
      </c>
      <c r="D272" s="47">
        <v>0</v>
      </c>
      <c r="E272" s="47">
        <v>0</v>
      </c>
      <c r="F272" s="47">
        <v>17513</v>
      </c>
      <c r="G272" s="48">
        <v>0</v>
      </c>
    </row>
    <row r="273" spans="1:9" x14ac:dyDescent="0.25">
      <c r="A273" s="45"/>
      <c r="B273" s="45" t="s">
        <v>194</v>
      </c>
      <c r="C273" s="46" t="s">
        <v>195</v>
      </c>
      <c r="D273" s="47">
        <v>0</v>
      </c>
      <c r="E273" s="47">
        <v>31000</v>
      </c>
      <c r="F273" s="47">
        <v>31000</v>
      </c>
      <c r="G273" s="48">
        <f t="shared" si="26"/>
        <v>1</v>
      </c>
    </row>
    <row r="274" spans="1:9" x14ac:dyDescent="0.25">
      <c r="A274" s="45"/>
      <c r="B274" s="45" t="s">
        <v>266</v>
      </c>
      <c r="C274" s="46" t="s">
        <v>267</v>
      </c>
      <c r="D274" s="47">
        <v>471000</v>
      </c>
      <c r="E274" s="47">
        <v>471000</v>
      </c>
      <c r="F274" s="47">
        <v>432998.04</v>
      </c>
      <c r="G274" s="48">
        <f t="shared" si="26"/>
        <v>0.91931643312101907</v>
      </c>
    </row>
    <row r="275" spans="1:9" x14ac:dyDescent="0.25">
      <c r="A275" s="45"/>
      <c r="B275" s="45" t="s">
        <v>268</v>
      </c>
      <c r="C275" s="46" t="s">
        <v>269</v>
      </c>
      <c r="D275" s="47">
        <v>17289533</v>
      </c>
      <c r="E275" s="47">
        <v>20014360.539999999</v>
      </c>
      <c r="F275" s="47">
        <v>0</v>
      </c>
      <c r="G275" s="48">
        <f t="shared" si="26"/>
        <v>0</v>
      </c>
    </row>
    <row r="276" spans="1:9" x14ac:dyDescent="0.25">
      <c r="A276" s="45"/>
      <c r="B276" s="45" t="s">
        <v>270</v>
      </c>
      <c r="C276" s="46" t="s">
        <v>271</v>
      </c>
      <c r="D276" s="47">
        <v>100000</v>
      </c>
      <c r="E276" s="47">
        <v>100000</v>
      </c>
      <c r="F276" s="47">
        <v>98276</v>
      </c>
      <c r="G276" s="48">
        <f t="shared" si="26"/>
        <v>0.98275999999999997</v>
      </c>
    </row>
    <row r="277" spans="1:9" x14ac:dyDescent="0.25">
      <c r="A277" s="45"/>
      <c r="B277" s="45" t="s">
        <v>208</v>
      </c>
      <c r="C277" s="46" t="s">
        <v>209</v>
      </c>
      <c r="D277" s="47">
        <v>0</v>
      </c>
      <c r="E277" s="47">
        <v>200000</v>
      </c>
      <c r="F277" s="47">
        <v>0</v>
      </c>
      <c r="G277" s="48">
        <f t="shared" si="26"/>
        <v>0</v>
      </c>
    </row>
    <row r="278" spans="1:9" x14ac:dyDescent="0.25">
      <c r="A278" s="45"/>
      <c r="B278" s="45" t="s">
        <v>132</v>
      </c>
      <c r="C278" s="46" t="s">
        <v>133</v>
      </c>
      <c r="D278" s="47">
        <v>0</v>
      </c>
      <c r="E278" s="47">
        <v>138000</v>
      </c>
      <c r="F278" s="47">
        <v>137756</v>
      </c>
      <c r="G278" s="48">
        <f t="shared" si="26"/>
        <v>0.99823188405797103</v>
      </c>
    </row>
    <row r="279" spans="1:9" x14ac:dyDescent="0.25">
      <c r="A279" s="41" t="s">
        <v>272</v>
      </c>
      <c r="B279" s="41" t="s">
        <v>4</v>
      </c>
      <c r="C279" s="42" t="s">
        <v>273</v>
      </c>
      <c r="D279" s="43">
        <v>0</v>
      </c>
      <c r="E279" s="43">
        <v>10000</v>
      </c>
      <c r="F279" s="43">
        <v>10000</v>
      </c>
      <c r="G279" s="44">
        <f t="shared" ref="G279:G289" si="27">F279/E279</f>
        <v>1</v>
      </c>
    </row>
    <row r="280" spans="1:9" x14ac:dyDescent="0.25">
      <c r="A280" s="45"/>
      <c r="B280" s="45" t="s">
        <v>186</v>
      </c>
      <c r="C280" s="46" t="s">
        <v>187</v>
      </c>
      <c r="D280" s="47">
        <v>0</v>
      </c>
      <c r="E280" s="47">
        <v>10000</v>
      </c>
      <c r="F280" s="47">
        <v>10000</v>
      </c>
      <c r="G280" s="48">
        <f t="shared" si="27"/>
        <v>1</v>
      </c>
    </row>
    <row r="281" spans="1:9" x14ac:dyDescent="0.25">
      <c r="A281" s="41" t="s">
        <v>116</v>
      </c>
      <c r="B281" s="41" t="s">
        <v>4</v>
      </c>
      <c r="C281" s="42" t="s">
        <v>117</v>
      </c>
      <c r="D281" s="43">
        <v>6515000</v>
      </c>
      <c r="E281" s="43">
        <v>6515000</v>
      </c>
      <c r="F281" s="43">
        <v>5293097.08</v>
      </c>
      <c r="G281" s="44">
        <f t="shared" si="27"/>
        <v>0.81244774827321564</v>
      </c>
    </row>
    <row r="282" spans="1:9" x14ac:dyDescent="0.25">
      <c r="A282" s="45"/>
      <c r="B282" s="45" t="s">
        <v>274</v>
      </c>
      <c r="C282" s="46" t="s">
        <v>275</v>
      </c>
      <c r="D282" s="47">
        <v>6400000</v>
      </c>
      <c r="E282" s="47">
        <v>6400000</v>
      </c>
      <c r="F282" s="47">
        <v>5188770.03</v>
      </c>
      <c r="G282" s="48">
        <f t="shared" si="27"/>
        <v>0.81074531718750009</v>
      </c>
    </row>
    <row r="283" spans="1:9" x14ac:dyDescent="0.25">
      <c r="A283" s="45"/>
      <c r="B283" s="45" t="s">
        <v>232</v>
      </c>
      <c r="C283" s="46" t="s">
        <v>233</v>
      </c>
      <c r="D283" s="47">
        <v>115000</v>
      </c>
      <c r="E283" s="47">
        <v>115000</v>
      </c>
      <c r="F283" s="47">
        <v>104327.05</v>
      </c>
      <c r="G283" s="48">
        <f t="shared" si="27"/>
        <v>0.90719173913043483</v>
      </c>
    </row>
    <row r="284" spans="1:9" x14ac:dyDescent="0.25">
      <c r="A284" s="41" t="s">
        <v>276</v>
      </c>
      <c r="B284" s="41" t="s">
        <v>4</v>
      </c>
      <c r="C284" s="42" t="s">
        <v>277</v>
      </c>
      <c r="D284" s="43">
        <v>7200000</v>
      </c>
      <c r="E284" s="43">
        <v>10798730</v>
      </c>
      <c r="F284" s="43">
        <v>10244681</v>
      </c>
      <c r="G284" s="44">
        <f t="shared" si="27"/>
        <v>0.94869313335920058</v>
      </c>
    </row>
    <row r="285" spans="1:9" x14ac:dyDescent="0.25">
      <c r="A285" s="45"/>
      <c r="B285" s="45" t="s">
        <v>262</v>
      </c>
      <c r="C285" s="46" t="s">
        <v>263</v>
      </c>
      <c r="D285" s="47">
        <v>2000000</v>
      </c>
      <c r="E285" s="47">
        <v>5200000</v>
      </c>
      <c r="F285" s="47">
        <v>4645951</v>
      </c>
      <c r="G285" s="48">
        <f t="shared" si="27"/>
        <v>0.89345211538461533</v>
      </c>
      <c r="I285" s="40"/>
    </row>
    <row r="286" spans="1:9" x14ac:dyDescent="0.25">
      <c r="A286" s="45"/>
      <c r="B286" s="45" t="s">
        <v>278</v>
      </c>
      <c r="C286" s="46" t="s">
        <v>279</v>
      </c>
      <c r="D286" s="47">
        <v>5200000</v>
      </c>
      <c r="E286" s="47">
        <v>5598730</v>
      </c>
      <c r="F286" s="47">
        <v>5598730</v>
      </c>
      <c r="G286" s="48">
        <f t="shared" si="27"/>
        <v>1</v>
      </c>
    </row>
    <row r="287" spans="1:9" x14ac:dyDescent="0.25">
      <c r="A287" s="41" t="s">
        <v>124</v>
      </c>
      <c r="B287" s="41" t="s">
        <v>4</v>
      </c>
      <c r="C287" s="42" t="s">
        <v>125</v>
      </c>
      <c r="D287" s="43">
        <v>0</v>
      </c>
      <c r="E287" s="43">
        <v>15757.15</v>
      </c>
      <c r="F287" s="43">
        <v>15757.15</v>
      </c>
      <c r="G287" s="44">
        <f t="shared" si="27"/>
        <v>1</v>
      </c>
    </row>
    <row r="288" spans="1:9" x14ac:dyDescent="0.25">
      <c r="A288" s="45"/>
      <c r="B288" s="45" t="s">
        <v>147</v>
      </c>
      <c r="C288" s="46" t="s">
        <v>148</v>
      </c>
      <c r="D288" s="47">
        <v>0</v>
      </c>
      <c r="E288" s="47">
        <v>15757.15</v>
      </c>
      <c r="F288" s="47">
        <v>15757.15</v>
      </c>
      <c r="G288" s="48">
        <f t="shared" si="27"/>
        <v>1</v>
      </c>
    </row>
    <row r="289" spans="1:7" x14ac:dyDescent="0.25">
      <c r="A289" s="56" t="s">
        <v>283</v>
      </c>
      <c r="B289" s="56" t="s">
        <v>4</v>
      </c>
      <c r="C289" s="57" t="s">
        <v>4</v>
      </c>
      <c r="D289" s="58">
        <v>237840784</v>
      </c>
      <c r="E289" s="58">
        <v>264659062.80000001</v>
      </c>
      <c r="F289" s="58">
        <f>F2+F6+F9+F11+F15+F20+F23+F28+F35+F38+F57+F63+F69+F74+F76+F85+F87+F96+F101+F115+F129+F131+F137+F139+F145+F147+F152+F156+F158+F165+F167+F170+F185+F187+F209+F211+F223+F231+F237+F279+F281+F284+F287</f>
        <v>202549692.89000005</v>
      </c>
      <c r="G289" s="59">
        <f t="shared" si="27"/>
        <v>0.76532309435050272</v>
      </c>
    </row>
    <row r="290" spans="1:7" x14ac:dyDescent="0.25">
      <c r="F290" s="40"/>
    </row>
    <row r="291" spans="1:7" x14ac:dyDescent="0.25">
      <c r="F291" s="40"/>
    </row>
    <row r="292" spans="1:7" x14ac:dyDescent="0.25">
      <c r="F292" s="40"/>
    </row>
    <row r="294" spans="1:7" x14ac:dyDescent="0.25">
      <c r="F294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A2F3-E278-4813-AE7A-4A81C3422E74}">
  <dimension ref="A1:C12"/>
  <sheetViews>
    <sheetView workbookViewId="0">
      <selection activeCell="C30" sqref="C30"/>
    </sheetView>
  </sheetViews>
  <sheetFormatPr defaultRowHeight="15" x14ac:dyDescent="0.25"/>
  <cols>
    <col min="1" max="1" width="11.140625" style="63" customWidth="1"/>
    <col min="2" max="2" width="40.28515625" style="63" customWidth="1"/>
    <col min="3" max="3" width="15.42578125" style="63" customWidth="1"/>
    <col min="4" max="16384" width="9.140625" style="63"/>
  </cols>
  <sheetData>
    <row r="1" spans="1:3" ht="15.75" thickBot="1" x14ac:dyDescent="0.3">
      <c r="A1" s="61" t="s">
        <v>289</v>
      </c>
      <c r="B1" s="62" t="s">
        <v>290</v>
      </c>
      <c r="C1" s="74">
        <v>45260</v>
      </c>
    </row>
    <row r="2" spans="1:3" ht="15.75" thickTop="1" x14ac:dyDescent="0.25">
      <c r="A2" s="64" t="s">
        <v>292</v>
      </c>
      <c r="B2" s="65" t="s">
        <v>293</v>
      </c>
      <c r="C2" s="66">
        <v>4112248.1</v>
      </c>
    </row>
    <row r="3" spans="1:3" x14ac:dyDescent="0.25">
      <c r="A3" s="64" t="s">
        <v>294</v>
      </c>
      <c r="B3" s="64" t="s">
        <v>295</v>
      </c>
      <c r="C3" s="67">
        <v>79939</v>
      </c>
    </row>
    <row r="4" spans="1:3" x14ac:dyDescent="0.25">
      <c r="A4" s="64" t="s">
        <v>296</v>
      </c>
      <c r="B4" s="64" t="s">
        <v>297</v>
      </c>
      <c r="C4" s="67">
        <v>385.8</v>
      </c>
    </row>
    <row r="5" spans="1:3" x14ac:dyDescent="0.25">
      <c r="A5" s="64" t="s">
        <v>298</v>
      </c>
      <c r="B5" s="64" t="s">
        <v>299</v>
      </c>
      <c r="C5" s="68">
        <v>0</v>
      </c>
    </row>
    <row r="6" spans="1:3" x14ac:dyDescent="0.25">
      <c r="A6" s="64" t="s">
        <v>300</v>
      </c>
      <c r="B6" s="64" t="s">
        <v>301</v>
      </c>
      <c r="C6" s="67">
        <v>105000</v>
      </c>
    </row>
    <row r="7" spans="1:3" x14ac:dyDescent="0.25">
      <c r="A7" s="69" t="s">
        <v>302</v>
      </c>
      <c r="B7" s="64" t="s">
        <v>303</v>
      </c>
      <c r="C7" s="67">
        <v>273658.31</v>
      </c>
    </row>
    <row r="8" spans="1:3" x14ac:dyDescent="0.25">
      <c r="A8" s="69" t="s">
        <v>304</v>
      </c>
      <c r="B8" s="64" t="s">
        <v>305</v>
      </c>
      <c r="C8" s="67">
        <v>61996.66</v>
      </c>
    </row>
    <row r="9" spans="1:3" x14ac:dyDescent="0.25">
      <c r="A9" s="64" t="s">
        <v>306</v>
      </c>
      <c r="B9" s="64" t="s">
        <v>307</v>
      </c>
      <c r="C9" s="67">
        <v>2665956.13</v>
      </c>
    </row>
    <row r="10" spans="1:3" x14ac:dyDescent="0.25">
      <c r="A10" s="69">
        <v>23165</v>
      </c>
      <c r="B10" s="64" t="s">
        <v>308</v>
      </c>
      <c r="C10" s="67">
        <v>31133718.52</v>
      </c>
    </row>
    <row r="11" spans="1:3" ht="15.75" thickBot="1" x14ac:dyDescent="0.3">
      <c r="A11" s="70" t="s">
        <v>309</v>
      </c>
      <c r="B11" s="70" t="s">
        <v>310</v>
      </c>
      <c r="C11" s="71">
        <v>156510.79999999999</v>
      </c>
    </row>
    <row r="12" spans="1:3" ht="15.75" thickTop="1" x14ac:dyDescent="0.25">
      <c r="A12" s="72" t="s">
        <v>286</v>
      </c>
      <c r="B12" s="72"/>
      <c r="C12" s="73">
        <f>SUM(C2:C11)</f>
        <v>38589413.319999993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59268-35ED-4777-B7BF-02FABA125614}">
  <dimension ref="A1:F11"/>
  <sheetViews>
    <sheetView workbookViewId="0">
      <selection activeCell="H19" sqref="H19"/>
    </sheetView>
  </sheetViews>
  <sheetFormatPr defaultRowHeight="15" x14ac:dyDescent="0.25"/>
  <cols>
    <col min="1" max="3" width="9.140625" style="63"/>
    <col min="4" max="4" width="23.42578125" style="63" customWidth="1"/>
    <col min="5" max="5" width="20" style="63" customWidth="1"/>
    <col min="6" max="6" width="37.140625" style="63" customWidth="1"/>
    <col min="7" max="16384" width="9.140625" style="63"/>
  </cols>
  <sheetData>
    <row r="1" spans="1:6" ht="15.75" thickBot="1" x14ac:dyDescent="0.3">
      <c r="A1" s="75" t="s">
        <v>311</v>
      </c>
      <c r="B1" s="76" t="s">
        <v>312</v>
      </c>
      <c r="C1" s="76" t="s">
        <v>313</v>
      </c>
      <c r="D1" s="77" t="s">
        <v>314</v>
      </c>
      <c r="E1" s="77" t="s">
        <v>315</v>
      </c>
      <c r="F1" s="78" t="s">
        <v>316</v>
      </c>
    </row>
    <row r="2" spans="1:6" ht="15.75" thickTop="1" x14ac:dyDescent="0.25">
      <c r="A2" s="64" t="s">
        <v>268</v>
      </c>
      <c r="B2" s="64" t="s">
        <v>112</v>
      </c>
      <c r="C2" s="64" t="s">
        <v>4</v>
      </c>
      <c r="D2" s="79">
        <f>3364533-150000-75000-220000-100000+55000</f>
        <v>2874533</v>
      </c>
      <c r="E2" s="79">
        <f>E11-(SUM(E3:E10))</f>
        <v>4899360.5399999991</v>
      </c>
      <c r="F2" s="80" t="s">
        <v>317</v>
      </c>
    </row>
    <row r="3" spans="1:6" x14ac:dyDescent="0.25">
      <c r="A3" s="69">
        <v>5901</v>
      </c>
      <c r="B3" s="69">
        <v>6171</v>
      </c>
      <c r="C3" s="64">
        <v>83</v>
      </c>
      <c r="D3" s="79">
        <v>0</v>
      </c>
      <c r="E3" s="79">
        <v>1000000</v>
      </c>
      <c r="F3" s="80" t="s">
        <v>330</v>
      </c>
    </row>
    <row r="4" spans="1:6" x14ac:dyDescent="0.25">
      <c r="A4" s="64" t="s">
        <v>268</v>
      </c>
      <c r="B4" s="64" t="s">
        <v>112</v>
      </c>
      <c r="C4" s="64">
        <v>170</v>
      </c>
      <c r="D4" s="79">
        <f>7320000+75000</f>
        <v>7395000</v>
      </c>
      <c r="E4" s="79">
        <v>7395000</v>
      </c>
      <c r="F4" s="80" t="s">
        <v>318</v>
      </c>
    </row>
    <row r="5" spans="1:6" x14ac:dyDescent="0.25">
      <c r="A5" s="64" t="s">
        <v>268</v>
      </c>
      <c r="B5" s="64" t="s">
        <v>112</v>
      </c>
      <c r="C5" s="64">
        <v>171</v>
      </c>
      <c r="D5" s="79">
        <f>5000000</f>
        <v>5000000</v>
      </c>
      <c r="E5" s="79">
        <v>5000000</v>
      </c>
      <c r="F5" s="80" t="s">
        <v>319</v>
      </c>
    </row>
    <row r="6" spans="1:6" x14ac:dyDescent="0.25">
      <c r="A6" s="64" t="s">
        <v>268</v>
      </c>
      <c r="B6" s="64" t="s">
        <v>112</v>
      </c>
      <c r="C6" s="64">
        <v>172</v>
      </c>
      <c r="D6" s="79">
        <f>810000</f>
        <v>810000</v>
      </c>
      <c r="E6" s="79">
        <v>810000</v>
      </c>
      <c r="F6" s="64" t="s">
        <v>320</v>
      </c>
    </row>
    <row r="7" spans="1:6" x14ac:dyDescent="0.25">
      <c r="A7" s="64" t="s">
        <v>268</v>
      </c>
      <c r="B7" s="64" t="s">
        <v>112</v>
      </c>
      <c r="C7" s="64">
        <v>173</v>
      </c>
      <c r="D7" s="79">
        <f>500000</f>
        <v>500000</v>
      </c>
      <c r="E7" s="79">
        <v>200000</v>
      </c>
      <c r="F7" s="64" t="s">
        <v>321</v>
      </c>
    </row>
    <row r="8" spans="1:6" x14ac:dyDescent="0.25">
      <c r="A8" s="64" t="s">
        <v>268</v>
      </c>
      <c r="B8" s="64" t="s">
        <v>112</v>
      </c>
      <c r="C8" s="64">
        <v>174</v>
      </c>
      <c r="D8" s="79">
        <f>200000</f>
        <v>200000</v>
      </c>
      <c r="E8" s="79">
        <v>200000</v>
      </c>
      <c r="F8" s="64" t="s">
        <v>322</v>
      </c>
    </row>
    <row r="9" spans="1:6" ht="26.25" x14ac:dyDescent="0.25">
      <c r="A9" s="64" t="s">
        <v>268</v>
      </c>
      <c r="B9" s="64" t="s">
        <v>112</v>
      </c>
      <c r="C9" s="64">
        <v>175</v>
      </c>
      <c r="D9" s="79">
        <f>500000</f>
        <v>500000</v>
      </c>
      <c r="E9" s="79">
        <v>500000</v>
      </c>
      <c r="F9" s="81" t="s">
        <v>323</v>
      </c>
    </row>
    <row r="10" spans="1:6" ht="15.75" thickBot="1" x14ac:dyDescent="0.3">
      <c r="A10" s="64" t="s">
        <v>268</v>
      </c>
      <c r="B10" s="64" t="s">
        <v>112</v>
      </c>
      <c r="C10" s="64">
        <v>176</v>
      </c>
      <c r="D10" s="82">
        <f>10000</f>
        <v>10000</v>
      </c>
      <c r="E10" s="82">
        <v>10000</v>
      </c>
      <c r="F10" s="64" t="s">
        <v>324</v>
      </c>
    </row>
    <row r="11" spans="1:6" ht="15.75" thickTop="1" x14ac:dyDescent="0.25">
      <c r="A11" s="83"/>
      <c r="B11" s="84"/>
      <c r="C11" s="84"/>
      <c r="D11" s="85">
        <f>SUM(D2:D10)</f>
        <v>17289533</v>
      </c>
      <c r="E11" s="85">
        <v>20014360.539999999</v>
      </c>
      <c r="F11" s="8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478C-458E-497C-B760-D1AA2F49CFC7}">
  <dimension ref="A1:D4"/>
  <sheetViews>
    <sheetView workbookViewId="0">
      <selection activeCell="E26" sqref="E26"/>
    </sheetView>
  </sheetViews>
  <sheetFormatPr defaultRowHeight="15" x14ac:dyDescent="0.25"/>
  <cols>
    <col min="1" max="1" width="9.140625" style="63"/>
    <col min="2" max="2" width="37.5703125" style="63" customWidth="1"/>
    <col min="3" max="3" width="21" style="63" customWidth="1"/>
    <col min="4" max="4" width="18" style="63" customWidth="1"/>
    <col min="5" max="16384" width="9.140625" style="63"/>
  </cols>
  <sheetData>
    <row r="1" spans="1:4" ht="15.75" thickBot="1" x14ac:dyDescent="0.3">
      <c r="A1" s="61" t="s">
        <v>289</v>
      </c>
      <c r="B1" s="62" t="s">
        <v>290</v>
      </c>
      <c r="C1" s="86" t="s">
        <v>325</v>
      </c>
      <c r="D1" s="86" t="s">
        <v>291</v>
      </c>
    </row>
    <row r="2" spans="1:4" ht="15.75" thickTop="1" x14ac:dyDescent="0.25">
      <c r="A2" s="64" t="s">
        <v>326</v>
      </c>
      <c r="B2" s="65" t="s">
        <v>327</v>
      </c>
      <c r="C2" s="87">
        <v>833333.4</v>
      </c>
      <c r="D2" s="87">
        <v>-61377879.899999999</v>
      </c>
    </row>
    <row r="3" spans="1:4" ht="15.75" thickBot="1" x14ac:dyDescent="0.3">
      <c r="A3" s="70" t="s">
        <v>328</v>
      </c>
      <c r="B3" s="70" t="s">
        <v>329</v>
      </c>
      <c r="C3" s="88">
        <v>373083.4</v>
      </c>
      <c r="D3" s="88">
        <v>-30621001.52</v>
      </c>
    </row>
    <row r="4" spans="1:4" ht="15.75" thickTop="1" x14ac:dyDescent="0.25">
      <c r="A4" s="72"/>
      <c r="B4" s="72"/>
      <c r="C4" s="89">
        <f>SUM(C2:C3)</f>
        <v>1206416.8</v>
      </c>
      <c r="D4" s="89">
        <f>SUM(D2:D3)</f>
        <v>-91998881.420000002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dcterms:created xsi:type="dcterms:W3CDTF">2023-12-05T12:26:00Z</dcterms:created>
  <dcterms:modified xsi:type="dcterms:W3CDTF">2023-12-07T09:19:38Z</dcterms:modified>
</cp:coreProperties>
</file>