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éta\OF\Pověření vedení OF\čerpání rozpočtu\čerpání 2023\"/>
    </mc:Choice>
  </mc:AlternateContent>
  <xr:revisionPtr revIDLastSave="0" documentId="13_ncr:1_{B7883B7C-B892-4844-8006-22A7833508B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. Rozpočtové příjmy" sheetId="1" r:id="rId1"/>
    <sheet name="II. Rozpočtové výdaje" sheetId="2" r:id="rId2"/>
    <sheet name="III. Stavy bankovních účtů" sheetId="13" r:id="rId3"/>
    <sheet name="IV. Rezerva" sheetId="14" r:id="rId4"/>
    <sheet name="V. Stavy úvěrových účtů" sheetId="15" r:id="rId5"/>
  </sheets>
  <calcPr calcId="181029"/>
</workbook>
</file>

<file path=xl/calcChain.xml><?xml version="1.0" encoding="utf-8"?>
<calcChain xmlns="http://schemas.openxmlformats.org/spreadsheetml/2006/main">
  <c r="C11" i="13" l="1"/>
  <c r="F93" i="1" l="1"/>
  <c r="F96" i="1" s="1"/>
  <c r="D4" i="15"/>
  <c r="C4" i="15"/>
  <c r="D9" i="14"/>
  <c r="D8" i="14"/>
  <c r="D7" i="14"/>
  <c r="D6" i="14"/>
  <c r="D5" i="14"/>
  <c r="D4" i="14"/>
  <c r="D3" i="14"/>
  <c r="E2" i="14"/>
  <c r="D2" i="14"/>
  <c r="D10" i="14" s="1"/>
  <c r="G291" i="2"/>
  <c r="G290" i="2"/>
  <c r="G289" i="2"/>
  <c r="G288" i="2"/>
  <c r="G287" i="2"/>
  <c r="G286" i="2"/>
  <c r="G285" i="2"/>
  <c r="G284" i="2"/>
  <c r="G283" i="2"/>
  <c r="G282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70" i="2"/>
  <c r="G271" i="2"/>
  <c r="G272" i="2"/>
  <c r="G273" i="2"/>
  <c r="G274" i="2"/>
  <c r="G276" i="2"/>
  <c r="G277" i="2"/>
  <c r="G278" i="2"/>
  <c r="G279" i="2"/>
  <c r="G280" i="2"/>
  <c r="G281" i="2"/>
  <c r="G240" i="2"/>
  <c r="G239" i="2"/>
  <c r="G233" i="2"/>
  <c r="G227" i="2"/>
  <c r="G228" i="2"/>
  <c r="G229" i="2"/>
  <c r="G230" i="2"/>
  <c r="G231" i="2"/>
  <c r="G232" i="2"/>
  <c r="G226" i="2"/>
  <c r="G225" i="2"/>
  <c r="G215" i="2"/>
  <c r="G216" i="2"/>
  <c r="G217" i="2"/>
  <c r="G218" i="2"/>
  <c r="G219" i="2"/>
  <c r="G220" i="2"/>
  <c r="G221" i="2"/>
  <c r="G222" i="2"/>
  <c r="G223" i="2"/>
  <c r="G224" i="2"/>
  <c r="G214" i="2"/>
  <c r="G213" i="2"/>
  <c r="G212" i="2"/>
  <c r="G211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190" i="2"/>
  <c r="G189" i="2"/>
  <c r="G188" i="2"/>
  <c r="G187" i="2"/>
  <c r="G175" i="2"/>
  <c r="G176" i="2"/>
  <c r="G177" i="2"/>
  <c r="G178" i="2"/>
  <c r="G179" i="2"/>
  <c r="G180" i="2"/>
  <c r="G181" i="2"/>
  <c r="G182" i="2"/>
  <c r="G183" i="2"/>
  <c r="G184" i="2"/>
  <c r="G186" i="2"/>
  <c r="G173" i="2"/>
  <c r="G172" i="2"/>
  <c r="G171" i="2"/>
  <c r="G170" i="2"/>
  <c r="G169" i="2"/>
  <c r="G168" i="2"/>
  <c r="G167" i="2"/>
  <c r="G162" i="2"/>
  <c r="G163" i="2"/>
  <c r="G164" i="2"/>
  <c r="G165" i="2"/>
  <c r="G166" i="2"/>
  <c r="G161" i="2"/>
  <c r="G160" i="2"/>
  <c r="G159" i="2"/>
  <c r="G158" i="2"/>
  <c r="G156" i="2"/>
  <c r="G157" i="2"/>
  <c r="G155" i="2"/>
  <c r="G154" i="2"/>
  <c r="G151" i="2"/>
  <c r="G152" i="2"/>
  <c r="G153" i="2"/>
  <c r="G150" i="2"/>
  <c r="G149" i="2"/>
  <c r="G148" i="2"/>
  <c r="G147" i="2"/>
  <c r="G143" i="2"/>
  <c r="G144" i="2"/>
  <c r="G145" i="2"/>
  <c r="G146" i="2"/>
  <c r="G142" i="2"/>
  <c r="G141" i="2"/>
  <c r="G140" i="2"/>
  <c r="G139" i="2"/>
  <c r="G135" i="2"/>
  <c r="G136" i="2"/>
  <c r="G137" i="2"/>
  <c r="G138" i="2"/>
  <c r="G134" i="2"/>
  <c r="G133" i="2"/>
  <c r="G132" i="2"/>
  <c r="G131" i="2"/>
  <c r="G119" i="2"/>
  <c r="G120" i="2"/>
  <c r="G121" i="2"/>
  <c r="G122" i="2"/>
  <c r="G123" i="2"/>
  <c r="G124" i="2"/>
  <c r="G125" i="2"/>
  <c r="G126" i="2"/>
  <c r="G127" i="2"/>
  <c r="G128" i="2"/>
  <c r="G130" i="2"/>
  <c r="G118" i="2"/>
  <c r="G117" i="2"/>
  <c r="G105" i="2"/>
  <c r="G106" i="2"/>
  <c r="G107" i="2"/>
  <c r="G108" i="2"/>
  <c r="G109" i="2"/>
  <c r="G110" i="2"/>
  <c r="G111" i="2"/>
  <c r="G112" i="2"/>
  <c r="G113" i="2"/>
  <c r="G114" i="2"/>
  <c r="G116" i="2"/>
  <c r="G104" i="2"/>
  <c r="G103" i="2"/>
  <c r="G100" i="2"/>
  <c r="G101" i="2"/>
  <c r="G102" i="2"/>
  <c r="G99" i="2"/>
  <c r="G98" i="2"/>
  <c r="G91" i="2"/>
  <c r="G92" i="2"/>
  <c r="G93" i="2"/>
  <c r="G94" i="2"/>
  <c r="G95" i="2"/>
  <c r="G96" i="2"/>
  <c r="G97" i="2"/>
  <c r="G90" i="2"/>
  <c r="G89" i="2"/>
  <c r="G88" i="2"/>
  <c r="G87" i="2"/>
  <c r="G82" i="2"/>
  <c r="G83" i="2"/>
  <c r="G84" i="2"/>
  <c r="G85" i="2"/>
  <c r="G86" i="2"/>
  <c r="G81" i="2"/>
  <c r="G78" i="2"/>
  <c r="G77" i="2"/>
  <c r="G76" i="2"/>
  <c r="G75" i="2"/>
  <c r="G72" i="2"/>
  <c r="G71" i="2"/>
  <c r="G67" i="2"/>
  <c r="G68" i="2"/>
  <c r="G69" i="2"/>
  <c r="G70" i="2"/>
  <c r="G66" i="2"/>
  <c r="G65" i="2"/>
  <c r="G61" i="2"/>
  <c r="G62" i="2"/>
  <c r="G63" i="2"/>
  <c r="G64" i="2"/>
  <c r="G60" i="2"/>
  <c r="G59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41" i="2"/>
  <c r="G40" i="2"/>
  <c r="G39" i="2"/>
  <c r="G38" i="2"/>
  <c r="G37" i="2"/>
  <c r="G32" i="2"/>
  <c r="G33" i="2"/>
  <c r="G34" i="2"/>
  <c r="G35" i="2"/>
  <c r="G36" i="2"/>
  <c r="G31" i="2"/>
  <c r="G30" i="2"/>
  <c r="G29" i="2"/>
  <c r="G27" i="2"/>
  <c r="G26" i="2"/>
  <c r="G23" i="2"/>
  <c r="G22" i="2"/>
  <c r="G21" i="2"/>
  <c r="G20" i="2"/>
  <c r="G18" i="2"/>
  <c r="G19" i="2"/>
  <c r="G17" i="2"/>
  <c r="G16" i="2"/>
  <c r="G15" i="2"/>
  <c r="G13" i="2"/>
  <c r="G14" i="2"/>
  <c r="G12" i="2"/>
  <c r="G11" i="2"/>
  <c r="G10" i="2"/>
  <c r="G9" i="2"/>
  <c r="G8" i="2"/>
  <c r="G7" i="2"/>
  <c r="G6" i="2"/>
  <c r="G4" i="2"/>
  <c r="G5" i="2"/>
  <c r="G3" i="2"/>
  <c r="G2" i="2"/>
  <c r="G92" i="1"/>
  <c r="G91" i="1"/>
  <c r="G88" i="1"/>
  <c r="G87" i="1"/>
  <c r="G82" i="1"/>
  <c r="G83" i="1"/>
  <c r="G84" i="1"/>
  <c r="G85" i="1"/>
  <c r="G86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5" i="1"/>
  <c r="G66" i="1"/>
  <c r="G67" i="1"/>
  <c r="G68" i="1"/>
  <c r="G64" i="1"/>
  <c r="G63" i="1"/>
  <c r="G61" i="1"/>
  <c r="G60" i="1"/>
  <c r="G59" i="1"/>
  <c r="G58" i="1"/>
  <c r="G57" i="1"/>
  <c r="G55" i="1"/>
  <c r="G54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5" i="1"/>
  <c r="G34" i="1"/>
  <c r="G33" i="1"/>
  <c r="G32" i="1"/>
  <c r="G31" i="1"/>
  <c r="G30" i="1"/>
  <c r="G29" i="1"/>
  <c r="G28" i="1"/>
  <c r="G26" i="1"/>
  <c r="G25" i="1"/>
  <c r="G24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F293" i="2"/>
  <c r="G293" i="2" s="1"/>
  <c r="E96" i="1" l="1"/>
  <c r="D96" i="1"/>
  <c r="G93" i="1" l="1"/>
  <c r="G96" i="1"/>
</calcChain>
</file>

<file path=xl/sharedStrings.xml><?xml version="1.0" encoding="utf-8"?>
<sst xmlns="http://schemas.openxmlformats.org/spreadsheetml/2006/main" count="940" uniqueCount="326">
  <si>
    <t xml:space="preserve">Paragraf                 </t>
  </si>
  <si>
    <t xml:space="preserve">Položka                  </t>
  </si>
  <si>
    <t xml:space="preserve">Název                                                                                                                   </t>
  </si>
  <si>
    <t>Schválený rozpočet</t>
  </si>
  <si>
    <t/>
  </si>
  <si>
    <t>1032</t>
  </si>
  <si>
    <t>Podpora ostatních produkčních činností</t>
  </si>
  <si>
    <t>2111</t>
  </si>
  <si>
    <t>Příjem z poskytování služeb, výrobků, prací, výkonů a práv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</si>
  <si>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</si>
  <si>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</si>
  <si>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</si>
  <si>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</si>
  <si>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</si>
  <si>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</si>
  <si>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</si>
  <si>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</si>
  <si>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1122</t>
  </si>
  <si>
    <t>Příjem z daně z příjmů právnických osob v případech, kdy poplatníkem je obec, s výjimkou daně vybírané srážkou podle zvláštní sazby daně</t>
  </si>
  <si>
    <t>1211</t>
  </si>
  <si>
    <t>Příjem z daně z přidané hodnoty</t>
  </si>
  <si>
    <t>1334</t>
  </si>
  <si>
    <t>Příjem z odvodů za odnětí půdy ze zemědělského půdního fondu podle zákona upravujícího ochranu zemědělského půdního fondu</t>
  </si>
  <si>
    <t>1341</t>
  </si>
  <si>
    <t>Příjem z poplatku ze psů</t>
  </si>
  <si>
    <t>1342</t>
  </si>
  <si>
    <t>Příjem z poplatku z pobytu</t>
  </si>
  <si>
    <t>1343</t>
  </si>
  <si>
    <t>Příjem z poplatku za užívání veřejného prostranství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</si>
  <si>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</si>
  <si>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</si>
  <si>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</si>
  <si>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</si>
  <si>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</si>
  <si>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 hazardních her s výjimkou dílčí daně z technických her</t>
  </si>
  <si>
    <t>1511</t>
  </si>
  <si>
    <t>Příjem z daně z nemovitých věcí</t>
  </si>
  <si>
    <t>2212</t>
  </si>
  <si>
    <t>Silnice</t>
  </si>
  <si>
    <t>2321</t>
  </si>
  <si>
    <t>Přijaté peněžité neinvestiční dary</t>
  </si>
  <si>
    <t>2324</t>
  </si>
  <si>
    <t>Přijaté neinvestiční příspěvky a náhrady</t>
  </si>
  <si>
    <t>2221</t>
  </si>
  <si>
    <t>Provoz veřejné silniční dopravy</t>
  </si>
  <si>
    <t>2310</t>
  </si>
  <si>
    <t>Pitná voda</t>
  </si>
  <si>
    <t>2132</t>
  </si>
  <si>
    <t>Příjem z pronájmu nebo pachtu ostatních nemovitých věcí a jejich částí</t>
  </si>
  <si>
    <t>Odvádění a čištění odpadních vod a nakládání s kaly</t>
  </si>
  <si>
    <t>2329</t>
  </si>
  <si>
    <t>Odvádění a čištění odpadních vod jinde nezařazené</t>
  </si>
  <si>
    <t>3111</t>
  </si>
  <si>
    <t>Mateřské školy</t>
  </si>
  <si>
    <t>3314</t>
  </si>
  <si>
    <t>Činnosti knihovnické</t>
  </si>
  <si>
    <t>2119</t>
  </si>
  <si>
    <t>Ostatní příjmy z vlastní činnosti</t>
  </si>
  <si>
    <t>3322</t>
  </si>
  <si>
    <t>Zachování a obnova kulturních památek</t>
  </si>
  <si>
    <t>2112</t>
  </si>
  <si>
    <t>Příjem z prodeje zboží (již nakoupeného za účelem prodeje)</t>
  </si>
  <si>
    <t>3349</t>
  </si>
  <si>
    <t>Ostatní záležitosti sdělovacích prostředků</t>
  </si>
  <si>
    <t>3399</t>
  </si>
  <si>
    <t>Ostatní záležitosti kultury, církví a sdělovacích prostředků</t>
  </si>
  <si>
    <t>3421</t>
  </si>
  <si>
    <t>Využití volného času dětí a mládeže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</si>
  <si>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</si>
  <si>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</si>
  <si>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</si>
  <si>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</si>
  <si>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</si>
  <si>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</si>
  <si>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</si>
  <si>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</si>
  <si>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</si>
  <si>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>Komunální služby a územní rozvoj jinde nezařazené</t>
  </si>
  <si>
    <t>2131</t>
  </si>
  <si>
    <t>Příjem z pronájmu nebo pachtu pozemků</t>
  </si>
  <si>
    <t>Příjem z prodeje pozemků</t>
  </si>
  <si>
    <t>3121</t>
  </si>
  <si>
    <t>Přijaté dary na pořízení dlouhodobého majetku</t>
  </si>
  <si>
    <t>3722</t>
  </si>
  <si>
    <t>Sběr a svoz komunálních odpadů</t>
  </si>
  <si>
    <t>3745</t>
  </si>
  <si>
    <t>Péče o vzhled obcí a veřejnou zeleň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</si>
  <si>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</si>
  <si>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</si>
  <si>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</si>
  <si>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</si>
  <si>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4116</t>
  </si>
  <si>
    <t>Ostatní neinvestiční přijaté transfery ze státního rozpočtu</t>
  </si>
  <si>
    <t>4121</t>
  </si>
  <si>
    <t>Neinvestiční přijaté transfery od obcí</t>
  </si>
  <si>
    <t>4122</t>
  </si>
  <si>
    <t>Neinvestiční přijaté transfery od krajů</t>
  </si>
  <si>
    <t>4152</t>
  </si>
  <si>
    <t>Neinvestiční přijaté transfery od mezinárodních organizací a některých zahraničních orgánů a právnických osob</t>
  </si>
  <si>
    <t>4216</t>
  </si>
  <si>
    <t>Ostatní investiční přijaté transfery ze státního rozpočtu</t>
  </si>
  <si>
    <t>4351</t>
  </si>
  <si>
    <t>Osobní asistence, pečovatelská služba a podpora samostatného bydlení</t>
  </si>
  <si>
    <t>5311</t>
  </si>
  <si>
    <t>Bezpečnost a veřejný pořádek</t>
  </si>
  <si>
    <t>Příjem sankčních plateb přijatých od jiných osob</t>
  </si>
  <si>
    <t>5512</t>
  </si>
  <si>
    <t>Požární ochrana - dobrovolná část</t>
  </si>
  <si>
    <t>3113</t>
  </si>
  <si>
    <t>Příjem z prodeje ostatního hmotného dlouhodobého majetku</t>
  </si>
  <si>
    <t>6171</t>
  </si>
  <si>
    <t>Činnost místní správy</t>
  </si>
  <si>
    <t>2133</t>
  </si>
  <si>
    <t>Příjem z pronájmu nebo pachtu movitých věcí</t>
  </si>
  <si>
    <t>6310</t>
  </si>
  <si>
    <t>Obecné příjmy a výdaje z finančních operací</t>
  </si>
  <si>
    <t>2141</t>
  </si>
  <si>
    <t>Příjem z úroků</t>
  </si>
  <si>
    <t>6402</t>
  </si>
  <si>
    <t>Finanční vypořádání</t>
  </si>
  <si>
    <t>2223</t>
  </si>
  <si>
    <t>Příjem z finančního vypořádání mezi kraji, obcemi a dobrovolnými svazky obcí</t>
  </si>
  <si>
    <t>5154</t>
  </si>
  <si>
    <t>Elektrická energie</t>
  </si>
  <si>
    <t>5171</t>
  </si>
  <si>
    <t>Opravy a udržování</t>
  </si>
  <si>
    <t>6121</t>
  </si>
  <si>
    <t>Stavby</t>
  </si>
  <si>
    <t>5323</t>
  </si>
  <si>
    <t>Neinvestiční transfery krajům</t>
  </si>
  <si>
    <t>Bezpečnost silničního provozu</t>
  </si>
  <si>
    <t>5139</t>
  </si>
  <si>
    <t>Nákup materiálu jinde nezařazený</t>
  </si>
  <si>
    <t>5169</t>
  </si>
  <si>
    <t>Nákup ostatních služeb</t>
  </si>
  <si>
    <t>5192</t>
  </si>
  <si>
    <t>Poskytnuté náhrady</t>
  </si>
  <si>
    <t>5164</t>
  </si>
  <si>
    <t>Nájemné</t>
  </si>
  <si>
    <t>5331</t>
  </si>
  <si>
    <t>Neinvestiční příspěvky zřízeným příspěvkovým organizacím</t>
  </si>
  <si>
    <t>5336</t>
  </si>
  <si>
    <t>Neinvestiční transfery zřízeným příspěvkovým organizacím</t>
  </si>
  <si>
    <t>Základní školy</t>
  </si>
  <si>
    <t>3231</t>
  </si>
  <si>
    <t>Základní umělecké školy</t>
  </si>
  <si>
    <t>5011</t>
  </si>
  <si>
    <t>Platy zaměstnanců v pracovním poměru vyjma zaměstnanců na služebních místech</t>
  </si>
  <si>
    <t>5021</t>
  </si>
  <si>
    <t>Ostatní osobní výdaje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</si>
  <si>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</si>
  <si>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</si>
  <si>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</si>
  <si>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</si>
  <si>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5133</t>
  </si>
  <si>
    <t>Léky a zdravotnický materiál</t>
  </si>
  <si>
    <t>5136</t>
  </si>
  <si>
    <t>Knihy a obdobné listinné informační prostředky</t>
  </si>
  <si>
    <t>5137</t>
  </si>
  <si>
    <t>Drobný dlouhodobý hmotný majetek</t>
  </si>
  <si>
    <t>5151</t>
  </si>
  <si>
    <t>Studená voda včetně stočného a úplaty za odvod dešťových vod</t>
  </si>
  <si>
    <t>5153</t>
  </si>
  <si>
    <t>Plyn</t>
  </si>
  <si>
    <t>5161</t>
  </si>
  <si>
    <t>Poštovní služby</t>
  </si>
  <si>
    <t>5167</t>
  </si>
  <si>
    <t>Služby školení a vzdělávání</t>
  </si>
  <si>
    <t>5173</t>
  </si>
  <si>
    <t>Cestovné</t>
  </si>
  <si>
    <t>5175</t>
  </si>
  <si>
    <t>Pohoštění</t>
  </si>
  <si>
    <t>5181</t>
  </si>
  <si>
    <t>Převody vnitřním organizačním jednotkám</t>
  </si>
  <si>
    <t>Ostatní záležitosti kultury</t>
  </si>
  <si>
    <t>6122</t>
  </si>
  <si>
    <t>Stroje, přístroje a zařízení</t>
  </si>
  <si>
    <t>3392</t>
  </si>
  <si>
    <t>Zájmová činnost v kultuře</t>
  </si>
  <si>
    <t>5229</t>
  </si>
  <si>
    <t>Ostatní neinvestiční transfery neziskovým a podobným osobám</t>
  </si>
  <si>
    <t>5194</t>
  </si>
  <si>
    <t>Výdaje na věcné dary</t>
  </si>
  <si>
    <t>5223</t>
  </si>
  <si>
    <t>Neinvestiční transfery církvím a náboženským společnostem</t>
  </si>
  <si>
    <t>5339</t>
  </si>
  <si>
    <t>Neinvestiční transfery cizím příspěvkovým organizacím</t>
  </si>
  <si>
    <t>5492</t>
  </si>
  <si>
    <t>Dary fyzickým osobám</t>
  </si>
  <si>
    <t>3419</t>
  </si>
  <si>
    <t>Ostatní sportovní činnost</t>
  </si>
  <si>
    <t>5222</t>
  </si>
  <si>
    <t>Neinvestiční transfery spolkům</t>
  </si>
  <si>
    <t>3429</t>
  </si>
  <si>
    <t>Ostatní zájmová činnost a rekreace</t>
  </si>
  <si>
    <t>5909</t>
  </si>
  <si>
    <t>Ostatní neinvestiční výdaje jinde nezařazené</t>
  </si>
  <si>
    <t>5152</t>
  </si>
  <si>
    <t>Teplo</t>
  </si>
  <si>
    <t>3635</t>
  </si>
  <si>
    <t>Územní plánování</t>
  </si>
  <si>
    <t>6119</t>
  </si>
  <si>
    <t>Ostatní nákup dlouhodobého nehmotného majetku</t>
  </si>
  <si>
    <t>5166</t>
  </si>
  <si>
    <t>Konzultační, poradenské a právní služby</t>
  </si>
  <si>
    <t>6130</t>
  </si>
  <si>
    <t>Pozemky</t>
  </si>
  <si>
    <t>3721</t>
  </si>
  <si>
    <t>Sběr a svoz nebezpečných odpadů</t>
  </si>
  <si>
    <t>3741</t>
  </si>
  <si>
    <t>Ochrana druhů a stanovišť</t>
  </si>
  <si>
    <t>3744</t>
  </si>
  <si>
    <t>Protierozní, protilavinová a protipožární ochrana</t>
  </si>
  <si>
    <t>3799</t>
  </si>
  <si>
    <t>Ostatní ekologické záležitosti</t>
  </si>
  <si>
    <t>4341</t>
  </si>
  <si>
    <t>Sociální pomoc osobám v hmotné nouzi a občanům sociálně nepřizpůsobivým</t>
  </si>
  <si>
    <t>5132</t>
  </si>
  <si>
    <t>Ochranné pomůcky</t>
  </si>
  <si>
    <t>5156</t>
  </si>
  <si>
    <t>Pohonné hmoty a maziva</t>
  </si>
  <si>
    <t>5213</t>
  </si>
  <si>
    <t>Krizová opatření</t>
  </si>
  <si>
    <t>5903</t>
  </si>
  <si>
    <t>Rezerva na krizová opatření</t>
  </si>
  <si>
    <t>5162</t>
  </si>
  <si>
    <t>Služby elektronických komunikací</t>
  </si>
  <si>
    <t>5163</t>
  </si>
  <si>
    <t>Služby peněžních ústavů</t>
  </si>
  <si>
    <t>5361</t>
  </si>
  <si>
    <t>Nákup kolků</t>
  </si>
  <si>
    <t>5511</t>
  </si>
  <si>
    <t>Požární ochrana - profesionální část</t>
  </si>
  <si>
    <t>6123</t>
  </si>
  <si>
    <t>Dopravní prostředky</t>
  </si>
  <si>
    <t>6112</t>
  </si>
  <si>
    <t>Zastupitelstva obcí</t>
  </si>
  <si>
    <t>5023</t>
  </si>
  <si>
    <t>Odměny členů zastupitelstev obcí a krajů</t>
  </si>
  <si>
    <t>6118</t>
  </si>
  <si>
    <t>Volba prezidenta republiky</t>
  </si>
  <si>
    <t>5038</t>
  </si>
  <si>
    <t>Pojistné na zákonné pojištění odpovědnosti zaměstnavatele za škodu při pracovním úrazu nebo nemoci z povolání</t>
  </si>
  <si>
    <t>5138</t>
  </si>
  <si>
    <t>Nákup zboží za účelem dalšího prodeje</t>
  </si>
  <si>
    <t>5172</t>
  </si>
  <si>
    <t>Podlimitní programové vybavení</t>
  </si>
  <si>
    <t>5178</t>
  </si>
  <si>
    <t>Nájemné za nájem s právem koupě</t>
  </si>
  <si>
    <t>5179</t>
  </si>
  <si>
    <t>Ostatní nákupy jinde nezařazené</t>
  </si>
  <si>
    <t>5199</t>
  </si>
  <si>
    <t>Ostatní výdaje související s neinvestičními nákupy</t>
  </si>
  <si>
    <t>5225</t>
  </si>
  <si>
    <t>Neinvestiční transfery společenstvím vlastníků jednotek</t>
  </si>
  <si>
    <t>5329</t>
  </si>
  <si>
    <t>Ostatní neinvestiční transfery rozpočtům územní úrovně</t>
  </si>
  <si>
    <t>5362</t>
  </si>
  <si>
    <t>Platby daní státnímu rozpočtu</t>
  </si>
  <si>
    <t>5363</t>
  </si>
  <si>
    <t>Úhrady sankcí jiným rozpočtům</t>
  </si>
  <si>
    <t>5499</t>
  </si>
  <si>
    <t>Ostatní neinvestiční transfery fyzickým osobám</t>
  </si>
  <si>
    <t>5901</t>
  </si>
  <si>
    <t>Nespecifikované rezervy</t>
  </si>
  <si>
    <t>6111</t>
  </si>
  <si>
    <t>Programové vybavení</t>
  </si>
  <si>
    <t>6221</t>
  </si>
  <si>
    <t>Humanitární zahraniční pomoc přímá</t>
  </si>
  <si>
    <t>5141</t>
  </si>
  <si>
    <t>Úroky vlastní</t>
  </si>
  <si>
    <t>6399</t>
  </si>
  <si>
    <t>Ostatní finanční operace</t>
  </si>
  <si>
    <t>5365</t>
  </si>
  <si>
    <t>Platby daní krajům, obcím a státním fondům</t>
  </si>
  <si>
    <t>Procento</t>
  </si>
  <si>
    <t>Upravený rozpočet k 30.9.2023</t>
  </si>
  <si>
    <t>Skutečnost k 30.9.2023</t>
  </si>
  <si>
    <t>Celkem</t>
  </si>
  <si>
    <t xml:space="preserve"> </t>
  </si>
  <si>
    <t>Operace z peněžních účtů organizace nemající charakter příjmů a výdajů vládního sektoru</t>
  </si>
  <si>
    <t>Uhrazené splátky dlouhodobých přijatých prostředků</t>
  </si>
  <si>
    <t>Změna stavu krátkodobých prostředků na bankovních účtech</t>
  </si>
  <si>
    <t>celkem</t>
  </si>
  <si>
    <t>Účet</t>
  </si>
  <si>
    <t>Název účtu</t>
  </si>
  <si>
    <t>Konečný stav</t>
  </si>
  <si>
    <t>23110</t>
  </si>
  <si>
    <t>ZBÚ - 0388041369/0800</t>
  </si>
  <si>
    <t>23111</t>
  </si>
  <si>
    <t>MZDY - 6015-0388041369/0800</t>
  </si>
  <si>
    <t>23112</t>
  </si>
  <si>
    <t>Spořící - 1249-0388041369/0800</t>
  </si>
  <si>
    <t>23120</t>
  </si>
  <si>
    <t>Příjmový účet 19-0388041369/0800</t>
  </si>
  <si>
    <t>23121</t>
  </si>
  <si>
    <t>Dary účet 182-0388041369/0800</t>
  </si>
  <si>
    <t>23130</t>
  </si>
  <si>
    <t>POPLATKY účet 5607272339/0800</t>
  </si>
  <si>
    <t>23140</t>
  </si>
  <si>
    <t>Dary Ukrajina - 20183-388041369/0800</t>
  </si>
  <si>
    <t>23160</t>
  </si>
  <si>
    <t>Běžný účet- ČNB</t>
  </si>
  <si>
    <t>23190</t>
  </si>
  <si>
    <t>Běžný účet- byty/nebyty</t>
  </si>
  <si>
    <t>Položka</t>
  </si>
  <si>
    <t>Paragraf</t>
  </si>
  <si>
    <t>Kapitola</t>
  </si>
  <si>
    <t>Obnos schválený</t>
  </si>
  <si>
    <t>Obnos upravený</t>
  </si>
  <si>
    <t>Text k rozpočtové skladbě</t>
  </si>
  <si>
    <t>neadresná rezerva</t>
  </si>
  <si>
    <t>doprovodná infrastruktura průtah</t>
  </si>
  <si>
    <t>spoluúčast na úsporná opatření</t>
  </si>
  <si>
    <t>spoluúčast elektromobil PS (dotace 300)</t>
  </si>
  <si>
    <t>humanitární pomoc Ukrajina</t>
  </si>
  <si>
    <t>participace</t>
  </si>
  <si>
    <t>spoluúčast PD kanalizace Potoky alt. Zaorálkova, Třebízského</t>
  </si>
  <si>
    <t>spoluúčast forenzní značení kol</t>
  </si>
  <si>
    <t xml:space="preserve"> měsíční splátka jistiny</t>
  </si>
  <si>
    <t>45110</t>
  </si>
  <si>
    <t>Dlouhodobé úvěry - ZŠ Za Cihelnou</t>
  </si>
  <si>
    <t>45120</t>
  </si>
  <si>
    <t>Dlouhodobé úvěry - pozemky</t>
  </si>
  <si>
    <t>Převody vlastních fondů</t>
  </si>
  <si>
    <t>Převody vlastních fondů přes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</si>
</sst>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&quot;  &quot;"/>
  </numFmts>
  <fonts count="10" x14ac:knownFonts="1"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2" borderId="0"/>
  </cellStyleXfs>
  <cellXfs count="8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0" fontId="2" fillId="0" borderId="2" xfId="0" applyNumberFormat="1" applyFont="1" applyBorder="1"/>
    <xf numFmtId="0" fontId="2" fillId="0" borderId="5" xfId="0" applyFont="1" applyBorder="1"/>
    <xf numFmtId="4" fontId="2" fillId="0" borderId="5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>
      <alignment horizontal="right"/>
    </xf>
    <xf numFmtId="10" fontId="2" fillId="4" borderId="2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wrapText="1"/>
    </xf>
    <xf numFmtId="164" fontId="4" fillId="5" borderId="2" xfId="0" applyNumberFormat="1" applyFont="1" applyFill="1" applyBorder="1" applyAlignment="1">
      <alignment horizontal="right"/>
    </xf>
    <xf numFmtId="10" fontId="4" fillId="5" borderId="2" xfId="0" applyNumberFormat="1" applyFont="1" applyFill="1" applyBorder="1" applyAlignment="1">
      <alignment wrapText="1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5" xfId="0" applyFont="1" applyFill="1" applyBorder="1" applyAlignment="1">
      <alignment wrapText="1"/>
    </xf>
    <xf numFmtId="164" fontId="5" fillId="6" borderId="2" xfId="0" applyNumberFormat="1" applyFont="1" applyFill="1" applyBorder="1" applyAlignment="1">
      <alignment horizontal="right"/>
    </xf>
    <xf numFmtId="4" fontId="3" fillId="6" borderId="6" xfId="0" applyNumberFormat="1" applyFont="1" applyFill="1" applyBorder="1" applyAlignment="1">
      <alignment horizontal="right"/>
    </xf>
    <xf numFmtId="0" fontId="3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4" fontId="5" fillId="6" borderId="7" xfId="0" applyNumberFormat="1" applyFont="1" applyFill="1" applyBorder="1" applyAlignment="1">
      <alignment wrapText="1"/>
    </xf>
    <xf numFmtId="4" fontId="3" fillId="6" borderId="7" xfId="0" applyNumberFormat="1" applyFont="1" applyFill="1" applyBorder="1" applyAlignment="1">
      <alignment wrapText="1"/>
    </xf>
    <xf numFmtId="0" fontId="4" fillId="6" borderId="7" xfId="0" applyFont="1" applyFill="1" applyBorder="1"/>
    <xf numFmtId="164" fontId="4" fillId="6" borderId="7" xfId="0" applyNumberFormat="1" applyFont="1" applyFill="1" applyBorder="1" applyAlignment="1">
      <alignment horizontal="right"/>
    </xf>
    <xf numFmtId="10" fontId="4" fillId="6" borderId="7" xfId="0" applyNumberFormat="1" applyFont="1" applyFill="1" applyBorder="1" applyAlignment="1">
      <alignment horizontal="right"/>
    </xf>
    <xf numFmtId="10" fontId="5" fillId="4" borderId="2" xfId="0" applyNumberFormat="1" applyFont="1" applyFill="1" applyBorder="1"/>
    <xf numFmtId="10" fontId="5" fillId="0" borderId="2" xfId="0" applyNumberFormat="1" applyFont="1" applyBorder="1"/>
    <xf numFmtId="0" fontId="3" fillId="4" borderId="2" xfId="0" applyFont="1" applyFill="1" applyBorder="1" applyAlignment="1">
      <alignment horizontal="left"/>
    </xf>
    <xf numFmtId="0" fontId="4" fillId="5" borderId="8" xfId="0" applyFont="1" applyFill="1" applyBorder="1"/>
    <xf numFmtId="0" fontId="4" fillId="5" borderId="8" xfId="0" applyFont="1" applyFill="1" applyBorder="1" applyAlignment="1">
      <alignment wrapText="1"/>
    </xf>
    <xf numFmtId="164" fontId="4" fillId="5" borderId="8" xfId="0" applyNumberFormat="1" applyFont="1" applyFill="1" applyBorder="1"/>
    <xf numFmtId="10" fontId="4" fillId="5" borderId="8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10" fontId="2" fillId="2" borderId="2" xfId="0" applyNumberFormat="1" applyFont="1" applyFill="1" applyBorder="1"/>
    <xf numFmtId="0" fontId="7" fillId="3" borderId="1" xfId="1" applyFont="1" applyFill="1" applyBorder="1"/>
    <xf numFmtId="0" fontId="7" fillId="3" borderId="9" xfId="1" applyFont="1" applyFill="1" applyBorder="1"/>
    <xf numFmtId="164" fontId="7" fillId="3" borderId="1" xfId="1" applyNumberFormat="1" applyFont="1" applyFill="1" applyBorder="1" applyAlignment="1">
      <alignment horizontal="center" vertical="center" wrapText="1"/>
    </xf>
    <xf numFmtId="0" fontId="6" fillId="2" borderId="0" xfId="1"/>
    <xf numFmtId="0" fontId="2" fillId="2" borderId="6" xfId="1" applyFont="1" applyBorder="1"/>
    <xf numFmtId="0" fontId="2" fillId="2" borderId="10" xfId="1" applyFont="1" applyBorder="1"/>
    <xf numFmtId="4" fontId="8" fillId="2" borderId="4" xfId="1" applyNumberFormat="1" applyFont="1" applyBorder="1" applyAlignment="1">
      <alignment horizontal="right"/>
    </xf>
    <xf numFmtId="4" fontId="8" fillId="2" borderId="2" xfId="1" applyNumberFormat="1" applyFont="1" applyBorder="1" applyAlignment="1">
      <alignment horizontal="right"/>
    </xf>
    <xf numFmtId="4" fontId="2" fillId="2" borderId="2" xfId="1" applyNumberFormat="1" applyFont="1" applyBorder="1"/>
    <xf numFmtId="0" fontId="2" fillId="2" borderId="6" xfId="1" applyFont="1" applyBorder="1" applyAlignment="1">
      <alignment horizontal="left"/>
    </xf>
    <xf numFmtId="0" fontId="2" fillId="2" borderId="11" xfId="1" applyFont="1" applyBorder="1"/>
    <xf numFmtId="4" fontId="8" fillId="2" borderId="7" xfId="1" applyNumberFormat="1" applyFont="1" applyBorder="1" applyAlignment="1">
      <alignment horizontal="right"/>
    </xf>
    <xf numFmtId="0" fontId="9" fillId="5" borderId="8" xfId="1" applyFont="1" applyFill="1" applyBorder="1"/>
    <xf numFmtId="4" fontId="9" fillId="5" borderId="8" xfId="1" applyNumberFormat="1" applyFont="1" applyFill="1" applyBorder="1"/>
    <xf numFmtId="0" fontId="7" fillId="3" borderId="1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4" fontId="2" fillId="2" borderId="6" xfId="1" applyNumberFormat="1" applyFont="1" applyBorder="1" applyAlignment="1">
      <alignment horizontal="right"/>
    </xf>
    <xf numFmtId="0" fontId="2" fillId="2" borderId="2" xfId="1" applyFont="1" applyBorder="1"/>
    <xf numFmtId="0" fontId="2" fillId="2" borderId="6" xfId="1" applyFont="1" applyBorder="1" applyAlignment="1">
      <alignment wrapText="1"/>
    </xf>
    <xf numFmtId="4" fontId="2" fillId="2" borderId="7" xfId="1" applyNumberFormat="1" applyFont="1" applyBorder="1" applyAlignment="1">
      <alignment horizontal="right"/>
    </xf>
    <xf numFmtId="0" fontId="7" fillId="5" borderId="12" xfId="1" applyFont="1" applyFill="1" applyBorder="1"/>
    <xf numFmtId="0" fontId="7" fillId="5" borderId="13" xfId="1" applyFont="1" applyFill="1" applyBorder="1"/>
    <xf numFmtId="164" fontId="7" fillId="5" borderId="14" xfId="1" applyNumberFormat="1" applyFont="1" applyFill="1" applyBorder="1"/>
    <xf numFmtId="0" fontId="7" fillId="3" borderId="9" xfId="1" applyFont="1" applyFill="1" applyBorder="1" applyAlignment="1">
      <alignment horizontal="center"/>
    </xf>
    <xf numFmtId="165" fontId="2" fillId="2" borderId="6" xfId="1" applyNumberFormat="1" applyFont="1" applyBorder="1"/>
    <xf numFmtId="165" fontId="2" fillId="2" borderId="11" xfId="1" applyNumberFormat="1" applyFont="1" applyBorder="1"/>
    <xf numFmtId="165" fontId="9" fillId="5" borderId="8" xfId="1" applyNumberFormat="1" applyFont="1" applyFill="1" applyBorder="1"/>
    <xf numFmtId="0" fontId="3" fillId="0" borderId="2" xfId="0" applyFont="1" applyBorder="1" applyAlignment="1">
      <alignment horizontal="left" wrapText="1"/>
    </xf>
  </cellXfs>
  <cellStyles count="2">
    <cellStyle name="Normální" xfId="0" builtinId="0"/>
    <cellStyle name="Normální 2" xfId="1" xr:uid="{E84504D7-EEFB-4A2F-A480-232BD5D9F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topLeftCell="A62" workbookViewId="0">
      <selection activeCell="F98" sqref="F98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276</v>
      </c>
      <c r="F1" s="4" t="s">
        <v>277</v>
      </c>
      <c r="G1" s="5" t="s">
        <v>275</v>
      </c>
    </row>
    <row r="2" spans="1:7" ht="15.75" thickTop="1" x14ac:dyDescent="0.25">
      <c r="A2" s="6" t="s">
        <v>4</v>
      </c>
      <c r="B2" s="7" t="s">
        <v>9</v>
      </c>
      <c r="C2" s="7" t="s">
        <v>10</v>
      </c>
      <c r="D2" s="8">
        <v>26550288</v>
      </c>
      <c r="E2" s="8">
        <v>27650288</v>
      </c>
      <c r="F2" s="9">
        <v>20971296.120000001</v>
      </c>
      <c r="G2" s="10">
        <f>F2/E2</f>
        <v>0.75844765595208274</v>
      </c>
    </row>
    <row r="3" spans="1:7" x14ac:dyDescent="0.25">
      <c r="A3" s="6" t="s">
        <v>4</v>
      </c>
      <c r="B3" s="11" t="s">
        <v>11</v>
      </c>
      <c r="C3" s="11" t="s">
        <v>12</v>
      </c>
      <c r="D3" s="12">
        <v>2603102</v>
      </c>
      <c r="E3" s="12">
        <v>2603102</v>
      </c>
      <c r="F3" s="13">
        <v>1506040.12</v>
      </c>
      <c r="G3" s="10">
        <f t="shared" ref="G3:G22" si="0">F3/E3</f>
        <v>0.57855593826135132</v>
      </c>
    </row>
    <row r="4" spans="1:7" x14ac:dyDescent="0.25">
      <c r="A4" s="6" t="s">
        <v>4</v>
      </c>
      <c r="B4" s="11" t="s">
        <v>13</v>
      </c>
      <c r="C4" s="11" t="s">
        <v>14</v>
      </c>
      <c r="D4" s="12">
        <v>5531310</v>
      </c>
      <c r="E4" s="12">
        <v>6381310</v>
      </c>
      <c r="F4" s="13">
        <v>5197510.96</v>
      </c>
      <c r="G4" s="10">
        <f t="shared" si="0"/>
        <v>0.81448965181130517</v>
      </c>
    </row>
    <row r="5" spans="1:7" x14ac:dyDescent="0.25">
      <c r="A5" s="6" t="s">
        <v>4</v>
      </c>
      <c r="B5" s="11" t="s">
        <v>15</v>
      </c>
      <c r="C5" s="11" t="s">
        <v>16</v>
      </c>
      <c r="D5" s="12">
        <v>38780629</v>
      </c>
      <c r="E5" s="12">
        <v>46880629</v>
      </c>
      <c r="F5" s="13">
        <v>39173363.649999999</v>
      </c>
      <c r="G5" s="10">
        <f t="shared" si="0"/>
        <v>0.83559808145918857</v>
      </c>
    </row>
    <row r="6" spans="1:7" ht="26.25" x14ac:dyDescent="0.25">
      <c r="A6" s="6" t="s">
        <v>4</v>
      </c>
      <c r="B6" s="11" t="s">
        <v>17</v>
      </c>
      <c r="C6" s="14" t="s">
        <v>18</v>
      </c>
      <c r="D6" s="12">
        <v>5200000</v>
      </c>
      <c r="E6" s="12">
        <v>5598730</v>
      </c>
      <c r="F6" s="13">
        <v>5598730</v>
      </c>
      <c r="G6" s="10">
        <f t="shared" si="0"/>
        <v>1</v>
      </c>
    </row>
    <row r="7" spans="1:7" x14ac:dyDescent="0.25">
      <c r="A7" s="6" t="s">
        <v>4</v>
      </c>
      <c r="B7" s="11" t="s">
        <v>19</v>
      </c>
      <c r="C7" s="11" t="s">
        <v>20</v>
      </c>
      <c r="D7" s="12">
        <v>94155188</v>
      </c>
      <c r="E7" s="12">
        <v>89855188</v>
      </c>
      <c r="F7" s="13">
        <v>64400764.159999996</v>
      </c>
      <c r="G7" s="10">
        <f t="shared" si="0"/>
        <v>0.71671726022096793</v>
      </c>
    </row>
    <row r="8" spans="1:7" ht="26.25" x14ac:dyDescent="0.25">
      <c r="A8" s="6" t="s">
        <v>4</v>
      </c>
      <c r="B8" s="11" t="s">
        <v>21</v>
      </c>
      <c r="C8" s="14" t="s">
        <v>22</v>
      </c>
      <c r="D8" s="12">
        <v>20000</v>
      </c>
      <c r="E8" s="12">
        <v>20000</v>
      </c>
      <c r="F8" s="13">
        <v>28071.9</v>
      </c>
      <c r="G8" s="10">
        <f t="shared" si="0"/>
        <v>1.4035950000000001</v>
      </c>
    </row>
    <row r="9" spans="1:7" x14ac:dyDescent="0.25">
      <c r="A9" s="6" t="s">
        <v>4</v>
      </c>
      <c r="B9" s="11" t="s">
        <v>23</v>
      </c>
      <c r="C9" s="11" t="s">
        <v>24</v>
      </c>
      <c r="D9" s="12">
        <v>460000</v>
      </c>
      <c r="E9" s="12">
        <v>460000</v>
      </c>
      <c r="F9" s="13">
        <v>424108</v>
      </c>
      <c r="G9" s="10">
        <f t="shared" si="0"/>
        <v>0.92197391304347831</v>
      </c>
    </row>
    <row r="10" spans="1:7" x14ac:dyDescent="0.25">
      <c r="A10" s="6" t="s">
        <v>4</v>
      </c>
      <c r="B10" s="11" t="s">
        <v>25</v>
      </c>
      <c r="C10" s="11" t="s">
        <v>26</v>
      </c>
      <c r="D10" s="12">
        <v>45000</v>
      </c>
      <c r="E10" s="12">
        <v>45000</v>
      </c>
      <c r="F10" s="13">
        <v>15664</v>
      </c>
      <c r="G10" s="10">
        <f t="shared" si="0"/>
        <v>0.34808888888888889</v>
      </c>
    </row>
    <row r="11" spans="1:7" x14ac:dyDescent="0.25">
      <c r="A11" s="6" t="s">
        <v>4</v>
      </c>
      <c r="B11" s="11" t="s">
        <v>27</v>
      </c>
      <c r="C11" s="11" t="s">
        <v>28</v>
      </c>
      <c r="D11" s="12">
        <v>200000</v>
      </c>
      <c r="E11" s="12">
        <v>312500</v>
      </c>
      <c r="F11" s="13">
        <v>334759.5</v>
      </c>
      <c r="G11" s="10">
        <f t="shared" si="0"/>
        <v>1.0712303999999999</v>
      </c>
    </row>
    <row r="12" spans="1:7" ht="26.25" x14ac:dyDescent="0.25">
      <c r="A12" s="6" t="s">
        <v>4</v>
      </c>
      <c r="B12" s="11" t="s">
        <v>29</v>
      </c>
      <c r="C12" s="14" t="s">
        <v>30</v>
      </c>
      <c r="D12" s="12">
        <v>6300000</v>
      </c>
      <c r="E12" s="12">
        <v>6300000</v>
      </c>
      <c r="F12" s="13">
        <v>6082264.6500000004</v>
      </c>
      <c r="G12" s="10">
        <f t="shared" si="0"/>
        <v>0.96543883333333336</v>
      </c>
    </row>
    <row r="13" spans="1:7" x14ac:dyDescent="0.25">
      <c r="A13" s="6" t="s">
        <v>4</v>
      </c>
      <c r="B13" s="11" t="s">
        <v>31</v>
      </c>
      <c r="C13" s="11" t="s">
        <v>32</v>
      </c>
      <c r="D13" s="12">
        <v>350000</v>
      </c>
      <c r="E13" s="12">
        <v>350000</v>
      </c>
      <c r="F13" s="13">
        <v>210700</v>
      </c>
      <c r="G13" s="10">
        <f t="shared" si="0"/>
        <v>0.60199999999999998</v>
      </c>
    </row>
    <row r="14" spans="1:7" x14ac:dyDescent="0.25">
      <c r="A14" s="6" t="s">
        <v>4</v>
      </c>
      <c r="B14" s="11" t="s">
        <v>33</v>
      </c>
      <c r="C14" s="11" t="s">
        <v>34</v>
      </c>
      <c r="D14" s="12">
        <v>870000</v>
      </c>
      <c r="E14" s="12">
        <v>870000</v>
      </c>
      <c r="F14" s="13">
        <v>980219.16</v>
      </c>
      <c r="G14" s="10">
        <f t="shared" si="0"/>
        <v>1.1266886896551724</v>
      </c>
    </row>
    <row r="15" spans="1:7" x14ac:dyDescent="0.25">
      <c r="A15" s="6" t="s">
        <v>4</v>
      </c>
      <c r="B15" s="11" t="s">
        <v>35</v>
      </c>
      <c r="C15" s="11" t="s">
        <v>36</v>
      </c>
      <c r="D15" s="12">
        <v>3100000</v>
      </c>
      <c r="E15" s="12">
        <v>3100000</v>
      </c>
      <c r="F15" s="13">
        <v>2654818.9900000002</v>
      </c>
      <c r="G15" s="10">
        <f t="shared" si="0"/>
        <v>0.85639322258064521</v>
      </c>
    </row>
    <row r="16" spans="1:7" x14ac:dyDescent="0.25">
      <c r="A16" s="6" t="s">
        <v>4</v>
      </c>
      <c r="B16" s="11" t="s">
        <v>87</v>
      </c>
      <c r="C16" s="11" t="s">
        <v>88</v>
      </c>
      <c r="D16" s="12">
        <v>0</v>
      </c>
      <c r="E16" s="12">
        <v>285200</v>
      </c>
      <c r="F16" s="13">
        <v>337976.05</v>
      </c>
      <c r="G16" s="10">
        <f t="shared" si="0"/>
        <v>1.1850492636746142</v>
      </c>
    </row>
    <row r="17" spans="1:7" ht="26.25" x14ac:dyDescent="0.25">
      <c r="A17" s="1" t="s">
        <v>4</v>
      </c>
      <c r="B17" s="11" t="s">
        <v>89</v>
      </c>
      <c r="C17" s="14" t="s">
        <v>90</v>
      </c>
      <c r="D17" s="12">
        <v>8043400</v>
      </c>
      <c r="E17" s="12">
        <v>8357500</v>
      </c>
      <c r="F17" s="13">
        <v>6268122</v>
      </c>
      <c r="G17" s="10">
        <f t="shared" si="0"/>
        <v>0.74999964104098116</v>
      </c>
    </row>
    <row r="18" spans="1:7" x14ac:dyDescent="0.25">
      <c r="A18" s="1" t="s">
        <v>4</v>
      </c>
      <c r="B18" s="11" t="s">
        <v>91</v>
      </c>
      <c r="C18" s="11" t="s">
        <v>92</v>
      </c>
      <c r="D18" s="12">
        <v>0</v>
      </c>
      <c r="E18" s="12">
        <v>11767098</v>
      </c>
      <c r="F18" s="13">
        <v>11767098</v>
      </c>
      <c r="G18" s="10">
        <f t="shared" si="0"/>
        <v>1</v>
      </c>
    </row>
    <row r="19" spans="1:7" x14ac:dyDescent="0.25">
      <c r="A19" s="1" t="s">
        <v>4</v>
      </c>
      <c r="B19" s="11" t="s">
        <v>93</v>
      </c>
      <c r="C19" s="14" t="s">
        <v>94</v>
      </c>
      <c r="D19" s="12">
        <v>1158000</v>
      </c>
      <c r="E19" s="12">
        <v>1158000</v>
      </c>
      <c r="F19" s="13">
        <v>1181000</v>
      </c>
      <c r="G19" s="10">
        <f t="shared" si="0"/>
        <v>1.0198618307426597</v>
      </c>
    </row>
    <row r="20" spans="1:7" x14ac:dyDescent="0.25">
      <c r="A20" s="1" t="s">
        <v>4</v>
      </c>
      <c r="B20" s="11" t="s">
        <v>95</v>
      </c>
      <c r="C20" s="11" t="s">
        <v>96</v>
      </c>
      <c r="D20" s="12">
        <v>1020000</v>
      </c>
      <c r="E20" s="12">
        <v>1317300</v>
      </c>
      <c r="F20" s="13">
        <v>1317300</v>
      </c>
      <c r="G20" s="10">
        <f t="shared" si="0"/>
        <v>1</v>
      </c>
    </row>
    <row r="21" spans="1:7" ht="26.25" x14ac:dyDescent="0.25">
      <c r="A21" s="1" t="s">
        <v>4</v>
      </c>
      <c r="B21" s="11" t="s">
        <v>97</v>
      </c>
      <c r="C21" s="14" t="s">
        <v>98</v>
      </c>
      <c r="D21" s="12">
        <v>0</v>
      </c>
      <c r="E21" s="12">
        <v>85625.46</v>
      </c>
      <c r="F21" s="13">
        <v>85625.46</v>
      </c>
      <c r="G21" s="10">
        <f t="shared" si="0"/>
        <v>1</v>
      </c>
    </row>
    <row r="22" spans="1:7" x14ac:dyDescent="0.25">
      <c r="A22" s="6" t="s">
        <v>4</v>
      </c>
      <c r="B22" s="11" t="s">
        <v>99</v>
      </c>
      <c r="C22" s="11" t="s">
        <v>100</v>
      </c>
      <c r="D22" s="12">
        <v>9460000</v>
      </c>
      <c r="E22" s="12">
        <v>9460000</v>
      </c>
      <c r="F22" s="13">
        <v>0</v>
      </c>
      <c r="G22" s="10">
        <f t="shared" si="0"/>
        <v>0</v>
      </c>
    </row>
    <row r="23" spans="1:7" x14ac:dyDescent="0.25">
      <c r="A23" s="15" t="s">
        <v>5</v>
      </c>
      <c r="B23" s="16" t="s">
        <v>4</v>
      </c>
      <c r="C23" s="17" t="s">
        <v>6</v>
      </c>
      <c r="D23" s="18">
        <v>25000</v>
      </c>
      <c r="E23" s="19">
        <v>25000</v>
      </c>
      <c r="F23" s="18">
        <v>12575</v>
      </c>
      <c r="G23" s="20">
        <f>F23/E23</f>
        <v>0.503</v>
      </c>
    </row>
    <row r="24" spans="1:7" x14ac:dyDescent="0.25">
      <c r="A24" s="21"/>
      <c r="B24" s="22" t="s">
        <v>7</v>
      </c>
      <c r="C24" s="23" t="s">
        <v>8</v>
      </c>
      <c r="D24" s="24">
        <v>25000</v>
      </c>
      <c r="E24" s="25">
        <v>25000</v>
      </c>
      <c r="F24" s="26">
        <v>12575</v>
      </c>
      <c r="G24" s="10">
        <f>F24/E24</f>
        <v>0.503</v>
      </c>
    </row>
    <row r="25" spans="1:7" x14ac:dyDescent="0.25">
      <c r="A25" s="15" t="s">
        <v>37</v>
      </c>
      <c r="B25" s="16" t="s">
        <v>4</v>
      </c>
      <c r="C25" s="17" t="s">
        <v>38</v>
      </c>
      <c r="D25" s="18">
        <v>0</v>
      </c>
      <c r="E25" s="19">
        <v>650000</v>
      </c>
      <c r="F25" s="18">
        <v>635300</v>
      </c>
      <c r="G25" s="20">
        <f>F25/E25</f>
        <v>0.97738461538461541</v>
      </c>
    </row>
    <row r="26" spans="1:7" x14ac:dyDescent="0.25">
      <c r="A26" s="21"/>
      <c r="B26" s="22" t="s">
        <v>39</v>
      </c>
      <c r="C26" s="23" t="s">
        <v>40</v>
      </c>
      <c r="D26" s="24">
        <v>0</v>
      </c>
      <c r="E26" s="25">
        <v>650000</v>
      </c>
      <c r="F26" s="26">
        <v>600000</v>
      </c>
      <c r="G26" s="10">
        <f>F26/E26</f>
        <v>0.92307692307692313</v>
      </c>
    </row>
    <row r="27" spans="1:7" x14ac:dyDescent="0.25">
      <c r="A27" s="21"/>
      <c r="B27" s="22" t="s">
        <v>41</v>
      </c>
      <c r="C27" s="23" t="s">
        <v>42</v>
      </c>
      <c r="D27" s="24">
        <v>0</v>
      </c>
      <c r="E27" s="25">
        <v>0</v>
      </c>
      <c r="F27" s="26">
        <v>35300</v>
      </c>
      <c r="G27" s="10">
        <v>0</v>
      </c>
    </row>
    <row r="28" spans="1:7" x14ac:dyDescent="0.25">
      <c r="A28" s="15" t="s">
        <v>43</v>
      </c>
      <c r="B28" s="16" t="s">
        <v>4</v>
      </c>
      <c r="C28" s="17" t="s">
        <v>44</v>
      </c>
      <c r="D28" s="18">
        <v>0</v>
      </c>
      <c r="E28" s="19">
        <v>52845</v>
      </c>
      <c r="F28" s="18">
        <v>52845</v>
      </c>
      <c r="G28" s="20">
        <f t="shared" ref="G28:G35" si="1">F28/E28</f>
        <v>1</v>
      </c>
    </row>
    <row r="29" spans="1:7" x14ac:dyDescent="0.25">
      <c r="A29" s="21"/>
      <c r="B29" s="22" t="s">
        <v>41</v>
      </c>
      <c r="C29" s="23" t="s">
        <v>42</v>
      </c>
      <c r="D29" s="24">
        <v>0</v>
      </c>
      <c r="E29" s="25">
        <v>52845</v>
      </c>
      <c r="F29" s="26">
        <v>52845</v>
      </c>
      <c r="G29" s="10">
        <f t="shared" si="1"/>
        <v>1</v>
      </c>
    </row>
    <row r="30" spans="1:7" x14ac:dyDescent="0.25">
      <c r="A30" s="15" t="s">
        <v>45</v>
      </c>
      <c r="B30" s="16" t="s">
        <v>4</v>
      </c>
      <c r="C30" s="17" t="s">
        <v>46</v>
      </c>
      <c r="D30" s="18">
        <v>4849680</v>
      </c>
      <c r="E30" s="19">
        <v>4849680</v>
      </c>
      <c r="F30" s="18">
        <v>3283552.8</v>
      </c>
      <c r="G30" s="20">
        <f t="shared" si="1"/>
        <v>0.67706586826347304</v>
      </c>
    </row>
    <row r="31" spans="1:7" x14ac:dyDescent="0.25">
      <c r="A31" s="21"/>
      <c r="B31" s="22" t="s">
        <v>47</v>
      </c>
      <c r="C31" s="23" t="s">
        <v>48</v>
      </c>
      <c r="D31" s="24">
        <v>4849680</v>
      </c>
      <c r="E31" s="25">
        <v>4849680</v>
      </c>
      <c r="F31" s="26">
        <v>3283552.8</v>
      </c>
      <c r="G31" s="10">
        <f t="shared" si="1"/>
        <v>0.67706586826347304</v>
      </c>
    </row>
    <row r="32" spans="1:7" x14ac:dyDescent="0.25">
      <c r="A32" s="15" t="s">
        <v>39</v>
      </c>
      <c r="B32" s="16" t="s">
        <v>4</v>
      </c>
      <c r="C32" s="17" t="s">
        <v>49</v>
      </c>
      <c r="D32" s="18">
        <v>8229210</v>
      </c>
      <c r="E32" s="19">
        <v>8229210</v>
      </c>
      <c r="F32" s="18">
        <v>5890610.3300000001</v>
      </c>
      <c r="G32" s="20">
        <f t="shared" si="1"/>
        <v>0.71581723275988829</v>
      </c>
    </row>
    <row r="33" spans="1:7" x14ac:dyDescent="0.25">
      <c r="A33" s="21"/>
      <c r="B33" s="22" t="s">
        <v>47</v>
      </c>
      <c r="C33" s="23" t="s">
        <v>48</v>
      </c>
      <c r="D33" s="24">
        <v>8229210</v>
      </c>
      <c r="E33" s="25">
        <v>8229210</v>
      </c>
      <c r="F33" s="26">
        <v>5890610.3300000001</v>
      </c>
      <c r="G33" s="10">
        <f t="shared" si="1"/>
        <v>0.71581723275988829</v>
      </c>
    </row>
    <row r="34" spans="1:7" x14ac:dyDescent="0.25">
      <c r="A34" s="15" t="s">
        <v>50</v>
      </c>
      <c r="B34" s="16" t="s">
        <v>4</v>
      </c>
      <c r="C34" s="17" t="s">
        <v>51</v>
      </c>
      <c r="D34" s="18">
        <v>1009140</v>
      </c>
      <c r="E34" s="19">
        <v>1009140</v>
      </c>
      <c r="F34" s="18">
        <v>756855</v>
      </c>
      <c r="G34" s="20">
        <f t="shared" si="1"/>
        <v>0.75</v>
      </c>
    </row>
    <row r="35" spans="1:7" x14ac:dyDescent="0.25">
      <c r="A35" s="21"/>
      <c r="B35" s="22" t="s">
        <v>47</v>
      </c>
      <c r="C35" s="23" t="s">
        <v>48</v>
      </c>
      <c r="D35" s="24">
        <v>1009140</v>
      </c>
      <c r="E35" s="25">
        <v>1009140</v>
      </c>
      <c r="F35" s="26">
        <v>756855</v>
      </c>
      <c r="G35" s="10">
        <f t="shared" si="1"/>
        <v>0.75</v>
      </c>
    </row>
    <row r="36" spans="1:7" x14ac:dyDescent="0.25">
      <c r="A36" s="15" t="s">
        <v>52</v>
      </c>
      <c r="B36" s="16" t="s">
        <v>4</v>
      </c>
      <c r="C36" s="17" t="s">
        <v>53</v>
      </c>
      <c r="D36" s="18">
        <v>0</v>
      </c>
      <c r="E36" s="19">
        <v>0</v>
      </c>
      <c r="F36" s="18">
        <v>92230</v>
      </c>
      <c r="G36" s="20">
        <v>0</v>
      </c>
    </row>
    <row r="37" spans="1:7" x14ac:dyDescent="0.25">
      <c r="A37" s="21"/>
      <c r="B37" s="22" t="s">
        <v>41</v>
      </c>
      <c r="C37" s="23" t="s">
        <v>42</v>
      </c>
      <c r="D37" s="24">
        <v>0</v>
      </c>
      <c r="E37" s="25">
        <v>0</v>
      </c>
      <c r="F37" s="26">
        <v>92230</v>
      </c>
      <c r="G37" s="10">
        <v>0</v>
      </c>
    </row>
    <row r="38" spans="1:7" x14ac:dyDescent="0.25">
      <c r="A38" s="15" t="s">
        <v>54</v>
      </c>
      <c r="B38" s="16" t="s">
        <v>4</v>
      </c>
      <c r="C38" s="17" t="s">
        <v>55</v>
      </c>
      <c r="D38" s="18">
        <v>50000</v>
      </c>
      <c r="E38" s="19">
        <v>50000</v>
      </c>
      <c r="F38" s="18">
        <v>24230</v>
      </c>
      <c r="G38" s="20">
        <f t="shared" ref="G38:G52" si="2">F38/E38</f>
        <v>0.48459999999999998</v>
      </c>
    </row>
    <row r="39" spans="1:7" x14ac:dyDescent="0.25">
      <c r="A39" s="21"/>
      <c r="B39" s="22" t="s">
        <v>7</v>
      </c>
      <c r="C39" s="23" t="s">
        <v>8</v>
      </c>
      <c r="D39" s="24">
        <v>30000</v>
      </c>
      <c r="E39" s="25">
        <v>30000</v>
      </c>
      <c r="F39" s="26">
        <v>16120</v>
      </c>
      <c r="G39" s="10">
        <f t="shared" si="2"/>
        <v>0.53733333333333333</v>
      </c>
    </row>
    <row r="40" spans="1:7" x14ac:dyDescent="0.25">
      <c r="A40" s="21"/>
      <c r="B40" s="22" t="s">
        <v>56</v>
      </c>
      <c r="C40" s="23" t="s">
        <v>57</v>
      </c>
      <c r="D40" s="24">
        <v>20000</v>
      </c>
      <c r="E40" s="25">
        <v>20000</v>
      </c>
      <c r="F40" s="26">
        <v>8110</v>
      </c>
      <c r="G40" s="10">
        <f t="shared" si="2"/>
        <v>0.40550000000000003</v>
      </c>
    </row>
    <row r="41" spans="1:7" x14ac:dyDescent="0.25">
      <c r="A41" s="15" t="s">
        <v>58</v>
      </c>
      <c r="B41" s="16" t="s">
        <v>4</v>
      </c>
      <c r="C41" s="17" t="s">
        <v>59</v>
      </c>
      <c r="D41" s="18">
        <v>55000</v>
      </c>
      <c r="E41" s="19">
        <v>55000</v>
      </c>
      <c r="F41" s="18">
        <v>40722</v>
      </c>
      <c r="G41" s="20">
        <f t="shared" si="2"/>
        <v>0.74039999999999995</v>
      </c>
    </row>
    <row r="42" spans="1:7" x14ac:dyDescent="0.25">
      <c r="A42" s="21"/>
      <c r="B42" s="22" t="s">
        <v>7</v>
      </c>
      <c r="C42" s="23" t="s">
        <v>8</v>
      </c>
      <c r="D42" s="24">
        <v>35000</v>
      </c>
      <c r="E42" s="25">
        <v>35000</v>
      </c>
      <c r="F42" s="26">
        <v>33820</v>
      </c>
      <c r="G42" s="10">
        <f t="shared" si="2"/>
        <v>0.9662857142857143</v>
      </c>
    </row>
    <row r="43" spans="1:7" x14ac:dyDescent="0.25">
      <c r="A43" s="21"/>
      <c r="B43" s="22" t="s">
        <v>60</v>
      </c>
      <c r="C43" s="23" t="s">
        <v>61</v>
      </c>
      <c r="D43" s="24">
        <v>20000</v>
      </c>
      <c r="E43" s="25">
        <v>20000</v>
      </c>
      <c r="F43" s="26">
        <v>6902</v>
      </c>
      <c r="G43" s="10">
        <f t="shared" si="2"/>
        <v>0.34510000000000002</v>
      </c>
    </row>
    <row r="44" spans="1:7" x14ac:dyDescent="0.25">
      <c r="A44" s="15" t="s">
        <v>62</v>
      </c>
      <c r="B44" s="16" t="s">
        <v>4</v>
      </c>
      <c r="C44" s="17" t="s">
        <v>63</v>
      </c>
      <c r="D44" s="18">
        <v>200000</v>
      </c>
      <c r="E44" s="19">
        <v>200000</v>
      </c>
      <c r="F44" s="18">
        <v>176121.60000000001</v>
      </c>
      <c r="G44" s="20">
        <f t="shared" si="2"/>
        <v>0.88060800000000006</v>
      </c>
    </row>
    <row r="45" spans="1:7" x14ac:dyDescent="0.25">
      <c r="A45" s="21"/>
      <c r="B45" s="22" t="s">
        <v>7</v>
      </c>
      <c r="C45" s="23" t="s">
        <v>8</v>
      </c>
      <c r="D45" s="24">
        <v>200000</v>
      </c>
      <c r="E45" s="25">
        <v>200000</v>
      </c>
      <c r="F45" s="26">
        <v>176121.60000000001</v>
      </c>
      <c r="G45" s="10">
        <f t="shared" si="2"/>
        <v>0.88060800000000006</v>
      </c>
    </row>
    <row r="46" spans="1:7" x14ac:dyDescent="0.25">
      <c r="A46" s="15" t="s">
        <v>64</v>
      </c>
      <c r="B46" s="16" t="s">
        <v>4</v>
      </c>
      <c r="C46" s="17" t="s">
        <v>65</v>
      </c>
      <c r="D46" s="18">
        <v>40000</v>
      </c>
      <c r="E46" s="19">
        <v>60000</v>
      </c>
      <c r="F46" s="18">
        <v>99700</v>
      </c>
      <c r="G46" s="20">
        <f t="shared" si="2"/>
        <v>1.6616666666666666</v>
      </c>
    </row>
    <row r="47" spans="1:7" x14ac:dyDescent="0.25">
      <c r="A47" s="21"/>
      <c r="B47" s="22" t="s">
        <v>7</v>
      </c>
      <c r="C47" s="23" t="s">
        <v>8</v>
      </c>
      <c r="D47" s="24">
        <v>40000</v>
      </c>
      <c r="E47" s="25">
        <v>40000</v>
      </c>
      <c r="F47" s="26">
        <v>79700</v>
      </c>
      <c r="G47" s="10">
        <f t="shared" si="2"/>
        <v>1.9924999999999999</v>
      </c>
    </row>
    <row r="48" spans="1:7" x14ac:dyDescent="0.25">
      <c r="A48" s="21"/>
      <c r="B48" s="22" t="s">
        <v>39</v>
      </c>
      <c r="C48" s="23" t="s">
        <v>40</v>
      </c>
      <c r="D48" s="24">
        <v>0</v>
      </c>
      <c r="E48" s="25">
        <v>20000</v>
      </c>
      <c r="F48" s="26">
        <v>20000</v>
      </c>
      <c r="G48" s="10">
        <f t="shared" si="2"/>
        <v>1</v>
      </c>
    </row>
    <row r="49" spans="1:7" x14ac:dyDescent="0.25">
      <c r="A49" s="15" t="s">
        <v>66</v>
      </c>
      <c r="B49" s="16" t="s">
        <v>4</v>
      </c>
      <c r="C49" s="17" t="s">
        <v>67</v>
      </c>
      <c r="D49" s="18">
        <v>100000</v>
      </c>
      <c r="E49" s="19">
        <v>200000</v>
      </c>
      <c r="F49" s="18">
        <v>200000</v>
      </c>
      <c r="G49" s="20">
        <f t="shared" si="2"/>
        <v>1</v>
      </c>
    </row>
    <row r="50" spans="1:7" x14ac:dyDescent="0.25">
      <c r="A50" s="21"/>
      <c r="B50" s="22" t="s">
        <v>39</v>
      </c>
      <c r="C50" s="23" t="s">
        <v>40</v>
      </c>
      <c r="D50" s="24">
        <v>100000</v>
      </c>
      <c r="E50" s="25">
        <v>200000</v>
      </c>
      <c r="F50" s="26">
        <v>200000</v>
      </c>
      <c r="G50" s="10">
        <f t="shared" si="2"/>
        <v>1</v>
      </c>
    </row>
    <row r="51" spans="1:7" x14ac:dyDescent="0.25">
      <c r="A51" s="15" t="s">
        <v>68</v>
      </c>
      <c r="B51" s="16" t="s">
        <v>4</v>
      </c>
      <c r="C51" s="17" t="s">
        <v>69</v>
      </c>
      <c r="D51" s="18">
        <v>3906275</v>
      </c>
      <c r="E51" s="19">
        <v>3906275</v>
      </c>
      <c r="F51" s="18">
        <v>3726547.71</v>
      </c>
      <c r="G51" s="20">
        <f t="shared" si="2"/>
        <v>0.95399010822330732</v>
      </c>
    </row>
    <row r="52" spans="1:7" x14ac:dyDescent="0.25">
      <c r="A52" s="21"/>
      <c r="B52" s="22" t="s">
        <v>47</v>
      </c>
      <c r="C52" s="23" t="s">
        <v>48</v>
      </c>
      <c r="D52" s="24">
        <v>3906275</v>
      </c>
      <c r="E52" s="25">
        <v>3906275</v>
      </c>
      <c r="F52" s="26">
        <v>3354479</v>
      </c>
      <c r="G52" s="10">
        <f t="shared" si="2"/>
        <v>0.85874112805678049</v>
      </c>
    </row>
    <row r="53" spans="1:7" x14ac:dyDescent="0.25">
      <c r="A53" s="21"/>
      <c r="B53" s="22" t="s">
        <v>41</v>
      </c>
      <c r="C53" s="23" t="s">
        <v>42</v>
      </c>
      <c r="D53" s="24">
        <v>0</v>
      </c>
      <c r="E53" s="25">
        <v>0</v>
      </c>
      <c r="F53" s="26">
        <v>372068.71</v>
      </c>
      <c r="G53" s="10">
        <v>0</v>
      </c>
    </row>
    <row r="54" spans="1:7" x14ac:dyDescent="0.25">
      <c r="A54" s="15" t="s">
        <v>70</v>
      </c>
      <c r="B54" s="16" t="s">
        <v>4</v>
      </c>
      <c r="C54" s="17" t="s">
        <v>71</v>
      </c>
      <c r="D54" s="18">
        <v>1200000</v>
      </c>
      <c r="E54" s="19">
        <v>1200000</v>
      </c>
      <c r="F54" s="18">
        <v>1466205.84</v>
      </c>
      <c r="G54" s="20">
        <f>F54/E54</f>
        <v>1.2218382000000001</v>
      </c>
    </row>
    <row r="55" spans="1:7" x14ac:dyDescent="0.25">
      <c r="A55" s="21"/>
      <c r="B55" s="22" t="s">
        <v>47</v>
      </c>
      <c r="C55" s="23" t="s">
        <v>48</v>
      </c>
      <c r="D55" s="24">
        <v>1200000</v>
      </c>
      <c r="E55" s="25">
        <v>1200000</v>
      </c>
      <c r="F55" s="26">
        <v>1315463.5</v>
      </c>
      <c r="G55" s="10">
        <f>F55/E55</f>
        <v>1.0962195833333332</v>
      </c>
    </row>
    <row r="56" spans="1:7" x14ac:dyDescent="0.25">
      <c r="A56" s="21"/>
      <c r="B56" s="22" t="s">
        <v>41</v>
      </c>
      <c r="C56" s="23" t="s">
        <v>42</v>
      </c>
      <c r="D56" s="24">
        <v>0</v>
      </c>
      <c r="E56" s="25">
        <v>0</v>
      </c>
      <c r="F56" s="26">
        <v>150742.34</v>
      </c>
      <c r="G56" s="10">
        <v>0</v>
      </c>
    </row>
    <row r="57" spans="1:7" x14ac:dyDescent="0.25">
      <c r="A57" s="15" t="s">
        <v>72</v>
      </c>
      <c r="B57" s="16" t="s">
        <v>4</v>
      </c>
      <c r="C57" s="17" t="s">
        <v>73</v>
      </c>
      <c r="D57" s="18">
        <v>65000</v>
      </c>
      <c r="E57" s="19">
        <v>65000</v>
      </c>
      <c r="F57" s="18">
        <v>55357.5</v>
      </c>
      <c r="G57" s="20">
        <f>F57/E57</f>
        <v>0.85165384615384621</v>
      </c>
    </row>
    <row r="58" spans="1:7" x14ac:dyDescent="0.25">
      <c r="A58" s="21"/>
      <c r="B58" s="22" t="s">
        <v>7</v>
      </c>
      <c r="C58" s="23" t="s">
        <v>8</v>
      </c>
      <c r="D58" s="24">
        <v>65000</v>
      </c>
      <c r="E58" s="25">
        <v>65000</v>
      </c>
      <c r="F58" s="26">
        <v>55357.5</v>
      </c>
      <c r="G58" s="10">
        <f>F58/E58</f>
        <v>0.85165384615384621</v>
      </c>
    </row>
    <row r="59" spans="1:7" x14ac:dyDescent="0.25">
      <c r="A59" s="15" t="s">
        <v>74</v>
      </c>
      <c r="B59" s="16" t="s">
        <v>4</v>
      </c>
      <c r="C59" s="17" t="s">
        <v>75</v>
      </c>
      <c r="D59" s="18">
        <v>189000</v>
      </c>
      <c r="E59" s="19">
        <v>189000</v>
      </c>
      <c r="F59" s="18">
        <v>213103</v>
      </c>
      <c r="G59" s="20">
        <f>F59/E59</f>
        <v>1.1275291005291006</v>
      </c>
    </row>
    <row r="60" spans="1:7" x14ac:dyDescent="0.25">
      <c r="A60" s="21"/>
      <c r="B60" s="22" t="s">
        <v>7</v>
      </c>
      <c r="C60" s="23" t="s">
        <v>8</v>
      </c>
      <c r="D60" s="24">
        <v>170000</v>
      </c>
      <c r="E60" s="25">
        <v>170000</v>
      </c>
      <c r="F60" s="26">
        <v>156800</v>
      </c>
      <c r="G60" s="10">
        <f>F60/E60</f>
        <v>0.9223529411764706</v>
      </c>
    </row>
    <row r="61" spans="1:7" x14ac:dyDescent="0.25">
      <c r="A61" s="21"/>
      <c r="B61" s="22" t="s">
        <v>47</v>
      </c>
      <c r="C61" s="23" t="s">
        <v>48</v>
      </c>
      <c r="D61" s="24">
        <v>19000</v>
      </c>
      <c r="E61" s="25">
        <v>19000</v>
      </c>
      <c r="F61" s="26">
        <v>12075</v>
      </c>
      <c r="G61" s="10">
        <f t="shared" ref="G61" si="3">F61/E61</f>
        <v>0.63552631578947372</v>
      </c>
    </row>
    <row r="62" spans="1:7" x14ac:dyDescent="0.25">
      <c r="A62" s="21"/>
      <c r="B62" s="22" t="s">
        <v>41</v>
      </c>
      <c r="C62" s="23" t="s">
        <v>42</v>
      </c>
      <c r="D62" s="24">
        <v>0</v>
      </c>
      <c r="E62" s="25">
        <v>0</v>
      </c>
      <c r="F62" s="26">
        <v>44228</v>
      </c>
      <c r="G62" s="10">
        <v>0</v>
      </c>
    </row>
    <row r="63" spans="1:7" x14ac:dyDescent="0.25">
      <c r="A63" s="15" t="s">
        <v>76</v>
      </c>
      <c r="B63" s="16" t="s">
        <v>4</v>
      </c>
      <c r="C63" s="17" t="s">
        <v>77</v>
      </c>
      <c r="D63" s="18">
        <v>6692528</v>
      </c>
      <c r="E63" s="19">
        <v>8537528</v>
      </c>
      <c r="F63" s="18">
        <v>5452903.1799999997</v>
      </c>
      <c r="G63" s="20">
        <f>F63/E63</f>
        <v>0.63869813135605524</v>
      </c>
    </row>
    <row r="64" spans="1:7" x14ac:dyDescent="0.25">
      <c r="A64" s="21"/>
      <c r="B64" s="22" t="s">
        <v>56</v>
      </c>
      <c r="C64" s="23" t="s">
        <v>57</v>
      </c>
      <c r="D64" s="24">
        <v>500000</v>
      </c>
      <c r="E64" s="25">
        <v>500000</v>
      </c>
      <c r="F64" s="26">
        <v>15246</v>
      </c>
      <c r="G64" s="10">
        <f>F64/E64</f>
        <v>3.0491999999999998E-2</v>
      </c>
    </row>
    <row r="65" spans="1:7" x14ac:dyDescent="0.25">
      <c r="A65" s="21"/>
      <c r="B65" s="22" t="s">
        <v>78</v>
      </c>
      <c r="C65" s="23" t="s">
        <v>79</v>
      </c>
      <c r="D65" s="24">
        <v>650000</v>
      </c>
      <c r="E65" s="25">
        <v>650000</v>
      </c>
      <c r="F65" s="26">
        <v>569031.84</v>
      </c>
      <c r="G65" s="10">
        <f t="shared" ref="G65:G68" si="4">F65/E65</f>
        <v>0.87543359999999992</v>
      </c>
    </row>
    <row r="66" spans="1:7" x14ac:dyDescent="0.25">
      <c r="A66" s="21"/>
      <c r="B66" s="22" t="s">
        <v>47</v>
      </c>
      <c r="C66" s="23" t="s">
        <v>48</v>
      </c>
      <c r="D66" s="24">
        <v>5142528</v>
      </c>
      <c r="E66" s="25">
        <v>5142528</v>
      </c>
      <c r="F66" s="26">
        <v>2834995.34</v>
      </c>
      <c r="G66" s="10">
        <f t="shared" si="4"/>
        <v>0.55128437608895853</v>
      </c>
    </row>
    <row r="67" spans="1:7" x14ac:dyDescent="0.25">
      <c r="A67" s="21"/>
      <c r="B67" s="22" t="s">
        <v>52</v>
      </c>
      <c r="C67" s="23" t="s">
        <v>80</v>
      </c>
      <c r="D67" s="24">
        <v>400000</v>
      </c>
      <c r="E67" s="25">
        <v>2215000</v>
      </c>
      <c r="F67" s="26">
        <v>2003630</v>
      </c>
      <c r="G67" s="10">
        <f t="shared" si="4"/>
        <v>0.90457336343115124</v>
      </c>
    </row>
    <row r="68" spans="1:7" x14ac:dyDescent="0.25">
      <c r="A68" s="21"/>
      <c r="B68" s="22" t="s">
        <v>81</v>
      </c>
      <c r="C68" s="23" t="s">
        <v>82</v>
      </c>
      <c r="D68" s="24">
        <v>0</v>
      </c>
      <c r="E68" s="25">
        <v>30000</v>
      </c>
      <c r="F68" s="26">
        <v>30000</v>
      </c>
      <c r="G68" s="10">
        <f t="shared" si="4"/>
        <v>1</v>
      </c>
    </row>
    <row r="69" spans="1:7" x14ac:dyDescent="0.25">
      <c r="A69" s="15" t="s">
        <v>83</v>
      </c>
      <c r="B69" s="16" t="s">
        <v>4</v>
      </c>
      <c r="C69" s="17" t="s">
        <v>84</v>
      </c>
      <c r="D69" s="18">
        <v>1950000</v>
      </c>
      <c r="E69" s="19">
        <v>1950000</v>
      </c>
      <c r="F69" s="18">
        <v>1750626.48</v>
      </c>
      <c r="G69" s="20">
        <f t="shared" ref="G69:G81" si="5">F69/E69</f>
        <v>0.8977571692307692</v>
      </c>
    </row>
    <row r="70" spans="1:7" x14ac:dyDescent="0.25">
      <c r="A70" s="21"/>
      <c r="B70" s="22" t="s">
        <v>7</v>
      </c>
      <c r="C70" s="23" t="s">
        <v>8</v>
      </c>
      <c r="D70" s="24">
        <v>1950000</v>
      </c>
      <c r="E70" s="25">
        <v>1950000</v>
      </c>
      <c r="F70" s="26">
        <v>1750626.48</v>
      </c>
      <c r="G70" s="10">
        <f t="shared" si="5"/>
        <v>0.8977571692307692</v>
      </c>
    </row>
    <row r="71" spans="1:7" x14ac:dyDescent="0.25">
      <c r="A71" s="15" t="s">
        <v>85</v>
      </c>
      <c r="B71" s="16" t="s">
        <v>4</v>
      </c>
      <c r="C71" s="17" t="s">
        <v>86</v>
      </c>
      <c r="D71" s="18">
        <v>0</v>
      </c>
      <c r="E71" s="19">
        <v>6000</v>
      </c>
      <c r="F71" s="18">
        <v>6000</v>
      </c>
      <c r="G71" s="20">
        <f t="shared" si="5"/>
        <v>1</v>
      </c>
    </row>
    <row r="72" spans="1:7" x14ac:dyDescent="0.25">
      <c r="A72" s="21"/>
      <c r="B72" s="22" t="s">
        <v>39</v>
      </c>
      <c r="C72" s="23" t="s">
        <v>40</v>
      </c>
      <c r="D72" s="24">
        <v>0</v>
      </c>
      <c r="E72" s="25">
        <v>6000</v>
      </c>
      <c r="F72" s="26">
        <v>6000</v>
      </c>
      <c r="G72" s="10">
        <f t="shared" si="5"/>
        <v>1</v>
      </c>
    </row>
    <row r="73" spans="1:7" x14ac:dyDescent="0.25">
      <c r="A73" s="15" t="s">
        <v>101</v>
      </c>
      <c r="B73" s="16" t="s">
        <v>4</v>
      </c>
      <c r="C73" s="17" t="s">
        <v>102</v>
      </c>
      <c r="D73" s="18">
        <v>1160000</v>
      </c>
      <c r="E73" s="19">
        <v>1160000</v>
      </c>
      <c r="F73" s="18">
        <v>866900</v>
      </c>
      <c r="G73" s="20">
        <f t="shared" si="5"/>
        <v>0.74732758620689654</v>
      </c>
    </row>
    <row r="74" spans="1:7" x14ac:dyDescent="0.25">
      <c r="A74" s="21"/>
      <c r="B74" s="22" t="s">
        <v>7</v>
      </c>
      <c r="C74" s="23" t="s">
        <v>8</v>
      </c>
      <c r="D74" s="24">
        <v>240000</v>
      </c>
      <c r="E74" s="25">
        <v>240000</v>
      </c>
      <c r="F74" s="26">
        <v>140085</v>
      </c>
      <c r="G74" s="10">
        <f t="shared" si="5"/>
        <v>0.58368750000000003</v>
      </c>
    </row>
    <row r="75" spans="1:7" x14ac:dyDescent="0.25">
      <c r="A75" s="21"/>
      <c r="B75" s="22" t="s">
        <v>56</v>
      </c>
      <c r="C75" s="23" t="s">
        <v>57</v>
      </c>
      <c r="D75" s="24">
        <v>920000</v>
      </c>
      <c r="E75" s="25">
        <v>920000</v>
      </c>
      <c r="F75" s="26">
        <v>726815</v>
      </c>
      <c r="G75" s="10">
        <f t="shared" si="5"/>
        <v>0.7900163043478261</v>
      </c>
    </row>
    <row r="76" spans="1:7" x14ac:dyDescent="0.25">
      <c r="A76" s="15" t="s">
        <v>103</v>
      </c>
      <c r="B76" s="16" t="s">
        <v>4</v>
      </c>
      <c r="C76" s="17" t="s">
        <v>104</v>
      </c>
      <c r="D76" s="18">
        <v>140000</v>
      </c>
      <c r="E76" s="19">
        <v>140000</v>
      </c>
      <c r="F76" s="18">
        <v>39500</v>
      </c>
      <c r="G76" s="20">
        <f t="shared" si="5"/>
        <v>0.28214285714285714</v>
      </c>
    </row>
    <row r="77" spans="1:7" x14ac:dyDescent="0.25">
      <c r="A77" s="21"/>
      <c r="B77" s="22" t="s">
        <v>37</v>
      </c>
      <c r="C77" s="23" t="s">
        <v>105</v>
      </c>
      <c r="D77" s="24">
        <v>140000</v>
      </c>
      <c r="E77" s="25">
        <v>140000</v>
      </c>
      <c r="F77" s="26">
        <v>39500</v>
      </c>
      <c r="G77" s="10">
        <f t="shared" si="5"/>
        <v>0.28214285714285714</v>
      </c>
    </row>
    <row r="78" spans="1:7" x14ac:dyDescent="0.25">
      <c r="A78" s="15" t="s">
        <v>106</v>
      </c>
      <c r="B78" s="16" t="s">
        <v>4</v>
      </c>
      <c r="C78" s="17" t="s">
        <v>107</v>
      </c>
      <c r="D78" s="18">
        <v>800000</v>
      </c>
      <c r="E78" s="19">
        <v>800000</v>
      </c>
      <c r="F78" s="18">
        <v>0</v>
      </c>
      <c r="G78" s="20">
        <f t="shared" si="5"/>
        <v>0</v>
      </c>
    </row>
    <row r="79" spans="1:7" x14ac:dyDescent="0.25">
      <c r="A79" s="21"/>
      <c r="B79" s="22" t="s">
        <v>108</v>
      </c>
      <c r="C79" s="23" t="s">
        <v>109</v>
      </c>
      <c r="D79" s="24">
        <v>800000</v>
      </c>
      <c r="E79" s="25">
        <v>800000</v>
      </c>
      <c r="F79" s="26">
        <v>0</v>
      </c>
      <c r="G79" s="53">
        <f t="shared" si="5"/>
        <v>0</v>
      </c>
    </row>
    <row r="80" spans="1:7" x14ac:dyDescent="0.25">
      <c r="A80" s="15" t="s">
        <v>110</v>
      </c>
      <c r="B80" s="16" t="s">
        <v>4</v>
      </c>
      <c r="C80" s="17" t="s">
        <v>111</v>
      </c>
      <c r="D80" s="18">
        <v>150000</v>
      </c>
      <c r="E80" s="19">
        <v>1329080</v>
      </c>
      <c r="F80" s="18">
        <v>1210718.6200000001</v>
      </c>
      <c r="G80" s="20">
        <f t="shared" si="5"/>
        <v>0.91094487916453493</v>
      </c>
    </row>
    <row r="81" spans="1:7" x14ac:dyDescent="0.25">
      <c r="A81" s="21"/>
      <c r="B81" s="22" t="s">
        <v>7</v>
      </c>
      <c r="C81" s="23" t="s">
        <v>8</v>
      </c>
      <c r="D81" s="24">
        <v>30000</v>
      </c>
      <c r="E81" s="25">
        <v>30000</v>
      </c>
      <c r="F81" s="26">
        <v>1586</v>
      </c>
      <c r="G81" s="10">
        <f t="shared" si="5"/>
        <v>5.2866666666666666E-2</v>
      </c>
    </row>
    <row r="82" spans="1:7" x14ac:dyDescent="0.25">
      <c r="A82" s="21"/>
      <c r="B82" s="22" t="s">
        <v>60</v>
      </c>
      <c r="C82" s="23" t="s">
        <v>61</v>
      </c>
      <c r="D82" s="24">
        <v>20000</v>
      </c>
      <c r="E82" s="25">
        <v>20000</v>
      </c>
      <c r="F82" s="26">
        <v>6628.94</v>
      </c>
      <c r="G82" s="10">
        <f t="shared" ref="G82:G86" si="6">F82/E82</f>
        <v>0.33144699999999999</v>
      </c>
    </row>
    <row r="83" spans="1:7" x14ac:dyDescent="0.25">
      <c r="A83" s="21"/>
      <c r="B83" s="22" t="s">
        <v>112</v>
      </c>
      <c r="C83" s="23" t="s">
        <v>113</v>
      </c>
      <c r="D83" s="24">
        <v>15000</v>
      </c>
      <c r="E83" s="25">
        <v>15000</v>
      </c>
      <c r="F83" s="26">
        <v>7200</v>
      </c>
      <c r="G83" s="10">
        <f t="shared" si="6"/>
        <v>0.48</v>
      </c>
    </row>
    <row r="84" spans="1:7" x14ac:dyDescent="0.25">
      <c r="A84" s="21"/>
      <c r="B84" s="22" t="s">
        <v>37</v>
      </c>
      <c r="C84" s="23" t="s">
        <v>105</v>
      </c>
      <c r="D84" s="24">
        <v>50000</v>
      </c>
      <c r="E84" s="25">
        <v>50000</v>
      </c>
      <c r="F84" s="26">
        <v>14500</v>
      </c>
      <c r="G84" s="10">
        <f t="shared" si="6"/>
        <v>0.28999999999999998</v>
      </c>
    </row>
    <row r="85" spans="1:7" x14ac:dyDescent="0.25">
      <c r="A85" s="21"/>
      <c r="B85" s="22" t="s">
        <v>39</v>
      </c>
      <c r="C85" s="23" t="s">
        <v>40</v>
      </c>
      <c r="D85" s="24">
        <v>0</v>
      </c>
      <c r="E85" s="25">
        <v>140000</v>
      </c>
      <c r="F85" s="26">
        <v>135000</v>
      </c>
      <c r="G85" s="10">
        <f t="shared" si="6"/>
        <v>0.9642857142857143</v>
      </c>
    </row>
    <row r="86" spans="1:7" x14ac:dyDescent="0.25">
      <c r="A86" s="21"/>
      <c r="B86" s="22" t="s">
        <v>41</v>
      </c>
      <c r="C86" s="23" t="s">
        <v>42</v>
      </c>
      <c r="D86" s="24">
        <v>35000</v>
      </c>
      <c r="E86" s="25">
        <v>1074080</v>
      </c>
      <c r="F86" s="26">
        <v>1045803.68</v>
      </c>
      <c r="G86" s="10">
        <f t="shared" si="6"/>
        <v>0.9736739162818413</v>
      </c>
    </row>
    <row r="87" spans="1:7" x14ac:dyDescent="0.25">
      <c r="A87" s="15" t="s">
        <v>114</v>
      </c>
      <c r="B87" s="16" t="s">
        <v>4</v>
      </c>
      <c r="C87" s="17" t="s">
        <v>115</v>
      </c>
      <c r="D87" s="18">
        <v>10000</v>
      </c>
      <c r="E87" s="19">
        <v>10000</v>
      </c>
      <c r="F87" s="18">
        <v>1779.11</v>
      </c>
      <c r="G87" s="20">
        <f>F87/E87</f>
        <v>0.17791099999999999</v>
      </c>
    </row>
    <row r="88" spans="1:7" x14ac:dyDescent="0.25">
      <c r="A88" s="21"/>
      <c r="B88" s="22" t="s">
        <v>116</v>
      </c>
      <c r="C88" s="23" t="s">
        <v>117</v>
      </c>
      <c r="D88" s="24">
        <v>10000</v>
      </c>
      <c r="E88" s="25">
        <v>10000</v>
      </c>
      <c r="F88" s="26">
        <v>1779.11</v>
      </c>
      <c r="G88" s="10">
        <f>F88/E88</f>
        <v>0.17791099999999999</v>
      </c>
    </row>
    <row r="89" spans="1:7" x14ac:dyDescent="0.25">
      <c r="A89" s="15">
        <v>6330</v>
      </c>
      <c r="B89" s="16"/>
      <c r="C89" s="17" t="s">
        <v>324</v>
      </c>
      <c r="D89" s="18">
        <v>0</v>
      </c>
      <c r="E89" s="19">
        <v>0</v>
      </c>
      <c r="F89" s="18">
        <v>45360</v>
      </c>
      <c r="G89" s="20">
        <v>0</v>
      </c>
    </row>
    <row r="90" spans="1:7" x14ac:dyDescent="0.25">
      <c r="A90" s="21"/>
      <c r="B90" s="83">
        <v>4140</v>
      </c>
      <c r="C90" s="23" t="s">
        <v>325</v>
      </c>
      <c r="D90" s="24">
        <v>0</v>
      </c>
      <c r="E90" s="25">
        <v>0</v>
      </c>
      <c r="F90" s="26">
        <v>45360</v>
      </c>
      <c r="G90" s="10">
        <v>0</v>
      </c>
    </row>
    <row r="91" spans="1:7" x14ac:dyDescent="0.25">
      <c r="A91" s="15" t="s">
        <v>118</v>
      </c>
      <c r="B91" s="16" t="s">
        <v>4</v>
      </c>
      <c r="C91" s="17" t="s">
        <v>119</v>
      </c>
      <c r="D91" s="18">
        <v>0</v>
      </c>
      <c r="E91" s="19">
        <v>13779.15</v>
      </c>
      <c r="F91" s="18">
        <v>15757.15</v>
      </c>
      <c r="G91" s="20">
        <f>F91/E91</f>
        <v>1.143550218990286</v>
      </c>
    </row>
    <row r="92" spans="1:7" x14ac:dyDescent="0.25">
      <c r="A92" s="21"/>
      <c r="B92" s="22" t="s">
        <v>120</v>
      </c>
      <c r="C92" s="23" t="s">
        <v>121</v>
      </c>
      <c r="D92" s="24">
        <v>0</v>
      </c>
      <c r="E92" s="25">
        <v>13779.15</v>
      </c>
      <c r="F92" s="26">
        <v>15757.15</v>
      </c>
      <c r="G92" s="10">
        <f>F92/E92</f>
        <v>1.143550218990286</v>
      </c>
    </row>
    <row r="93" spans="1:7" x14ac:dyDescent="0.25">
      <c r="A93" s="27" t="s">
        <v>278</v>
      </c>
      <c r="B93" s="27" t="s">
        <v>4</v>
      </c>
      <c r="C93" s="28" t="s">
        <v>4</v>
      </c>
      <c r="D93" s="29">
        <v>234667750</v>
      </c>
      <c r="E93" s="29">
        <v>257545007.61000001</v>
      </c>
      <c r="F93" s="29">
        <f>SUM(F2:F22)+F23+F25+F28+F30+F32+F34+F36+F38+F41+F44+F46+F49+F51+F54+F57+F59+F63+F69+F71+F73+F76+F78+F80+F87+F91+F89</f>
        <v>194650933.04000008</v>
      </c>
      <c r="G93" s="30">
        <f>F93/E93</f>
        <v>0.75579385073835204</v>
      </c>
    </row>
    <row r="94" spans="1:7" x14ac:dyDescent="0.25">
      <c r="A94" s="31"/>
      <c r="B94" s="32">
        <v>8124</v>
      </c>
      <c r="C94" s="33" t="s">
        <v>281</v>
      </c>
      <c r="D94" s="34">
        <v>-14476966</v>
      </c>
      <c r="E94" s="34">
        <v>-20476966</v>
      </c>
      <c r="F94" s="34">
        <v>-10857751.199999999</v>
      </c>
      <c r="G94" s="35"/>
    </row>
    <row r="95" spans="1:7" ht="15.75" thickBot="1" x14ac:dyDescent="0.3">
      <c r="A95" s="36"/>
      <c r="B95" s="37">
        <v>8115</v>
      </c>
      <c r="C95" s="38" t="s">
        <v>282</v>
      </c>
      <c r="D95" s="39">
        <v>17650000</v>
      </c>
      <c r="E95" s="39">
        <v>24862809.140000001</v>
      </c>
      <c r="F95" s="39">
        <v>-16062797.92</v>
      </c>
      <c r="G95" s="40"/>
    </row>
    <row r="96" spans="1:7" ht="16.5" thickTop="1" thickBot="1" x14ac:dyDescent="0.3">
      <c r="A96" s="41" t="s">
        <v>283</v>
      </c>
      <c r="B96" s="36"/>
      <c r="C96" s="38"/>
      <c r="D96" s="42">
        <f>D93+'II. Rozpočtové výdaje'!D292+D94+D95</f>
        <v>237840784</v>
      </c>
      <c r="E96" s="42">
        <f>E93+'II. Rozpočtové výdaje'!E292+E94+E95</f>
        <v>261930850.75</v>
      </c>
      <c r="F96" s="42">
        <f>F93+F94+F95</f>
        <v>167730383.92000011</v>
      </c>
      <c r="G96" s="43">
        <f>F96/E96</f>
        <v>0.64036131459783807</v>
      </c>
    </row>
    <row r="97" spans="1:6" ht="15.75" thickTop="1" x14ac:dyDescent="0.25"/>
    <row r="98" spans="1:6" x14ac:dyDescent="0.25">
      <c r="F98" s="2"/>
    </row>
    <row r="99" spans="1:6" x14ac:dyDescent="0.25">
      <c r="A99" s="1"/>
      <c r="B99" s="1"/>
      <c r="C99" s="1"/>
      <c r="D99" s="2"/>
      <c r="E99" s="2"/>
      <c r="F99" s="52"/>
    </row>
    <row r="100" spans="1:6" x14ac:dyDescent="0.25">
      <c r="A100" s="1"/>
      <c r="B100" s="1"/>
      <c r="C100" s="1"/>
      <c r="D100" s="2"/>
      <c r="E100" s="2"/>
      <c r="F100" s="52"/>
    </row>
    <row r="101" spans="1:6" x14ac:dyDescent="0.25">
      <c r="A101" s="1"/>
      <c r="B101" s="1"/>
      <c r="C101" s="1"/>
      <c r="D101" s="2"/>
      <c r="E101" s="2"/>
      <c r="F101" s="2"/>
    </row>
    <row r="102" spans="1:6" x14ac:dyDescent="0.25">
      <c r="A102" s="1"/>
      <c r="B102" s="1"/>
      <c r="C102" s="1"/>
      <c r="D102" s="2"/>
      <c r="E102" s="2"/>
      <c r="F102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6"/>
  <sheetViews>
    <sheetView topLeftCell="A271" workbookViewId="0">
      <selection activeCell="G260" sqref="G260"/>
    </sheetView>
  </sheetViews>
  <sheetFormatPr defaultRowHeight="15" x14ac:dyDescent="0.25"/>
  <cols>
    <col min="1" max="1" width="17.140625" customWidth="1"/>
    <col min="2" max="2" width="17" customWidth="1"/>
    <col min="3" max="3" width="63.7109375" customWidth="1"/>
    <col min="4" max="4" width="18.5703125" customWidth="1"/>
    <col min="5" max="5" width="20.85546875" customWidth="1"/>
    <col min="6" max="6" width="24.7109375" customWidth="1"/>
    <col min="7" max="7" width="16" bestFit="1" customWidth="1"/>
  </cols>
  <sheetData>
    <row r="1" spans="1:7" ht="24.75" thickBot="1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276</v>
      </c>
      <c r="F1" s="4" t="s">
        <v>277</v>
      </c>
      <c r="G1" s="5" t="s">
        <v>275</v>
      </c>
    </row>
    <row r="2" spans="1:7" ht="15.75" thickTop="1" x14ac:dyDescent="0.25">
      <c r="A2" s="15" t="s">
        <v>37</v>
      </c>
      <c r="B2" s="15" t="s">
        <v>4</v>
      </c>
      <c r="C2" s="16" t="s">
        <v>38</v>
      </c>
      <c r="D2" s="18">
        <v>14786000</v>
      </c>
      <c r="E2" s="18">
        <v>15786000</v>
      </c>
      <c r="F2" s="18">
        <v>12665529.710000001</v>
      </c>
      <c r="G2" s="44">
        <f>F2/E2</f>
        <v>0.80232672684657302</v>
      </c>
    </row>
    <row r="3" spans="1:7" x14ac:dyDescent="0.25">
      <c r="A3" s="21"/>
      <c r="B3" s="21" t="s">
        <v>122</v>
      </c>
      <c r="C3" s="22" t="s">
        <v>123</v>
      </c>
      <c r="D3" s="24">
        <v>50000</v>
      </c>
      <c r="E3" s="24">
        <v>50000</v>
      </c>
      <c r="F3" s="24">
        <v>3978</v>
      </c>
      <c r="G3" s="45">
        <f>F3/E3</f>
        <v>7.9560000000000006E-2</v>
      </c>
    </row>
    <row r="4" spans="1:7" x14ac:dyDescent="0.25">
      <c r="A4" s="21"/>
      <c r="B4" s="21" t="s">
        <v>124</v>
      </c>
      <c r="C4" s="22" t="s">
        <v>125</v>
      </c>
      <c r="D4" s="24">
        <v>4010000</v>
      </c>
      <c r="E4" s="24">
        <v>5760000</v>
      </c>
      <c r="F4" s="24">
        <v>4371178.12</v>
      </c>
      <c r="G4" s="45">
        <f t="shared" ref="G4:G5" si="0">F4/E4</f>
        <v>0.75888509027777784</v>
      </c>
    </row>
    <row r="5" spans="1:7" x14ac:dyDescent="0.25">
      <c r="A5" s="21"/>
      <c r="B5" s="21" t="s">
        <v>126</v>
      </c>
      <c r="C5" s="22" t="s">
        <v>127</v>
      </c>
      <c r="D5" s="24">
        <v>10726000</v>
      </c>
      <c r="E5" s="24">
        <v>9976000</v>
      </c>
      <c r="F5" s="24">
        <v>8290373.5899999999</v>
      </c>
      <c r="G5" s="45">
        <f t="shared" si="0"/>
        <v>0.83103183540497194</v>
      </c>
    </row>
    <row r="6" spans="1:7" x14ac:dyDescent="0.25">
      <c r="A6" s="15" t="s">
        <v>43</v>
      </c>
      <c r="B6" s="15" t="s">
        <v>4</v>
      </c>
      <c r="C6" s="16" t="s">
        <v>44</v>
      </c>
      <c r="D6" s="18">
        <v>3187512</v>
      </c>
      <c r="E6" s="18">
        <v>3254062</v>
      </c>
      <c r="F6" s="18">
        <v>2202871</v>
      </c>
      <c r="G6" s="44">
        <f t="shared" ref="G6:G12" si="1">F6/E6</f>
        <v>0.67696036522967296</v>
      </c>
    </row>
    <row r="7" spans="1:7" x14ac:dyDescent="0.25">
      <c r="A7" s="21"/>
      <c r="B7" s="21" t="s">
        <v>124</v>
      </c>
      <c r="C7" s="22" t="s">
        <v>125</v>
      </c>
      <c r="D7" s="24">
        <v>0</v>
      </c>
      <c r="E7" s="24">
        <v>66550</v>
      </c>
      <c r="F7" s="24">
        <v>66550</v>
      </c>
      <c r="G7" s="45">
        <f t="shared" si="1"/>
        <v>1</v>
      </c>
    </row>
    <row r="8" spans="1:7" x14ac:dyDescent="0.25">
      <c r="A8" s="21"/>
      <c r="B8" s="21" t="s">
        <v>128</v>
      </c>
      <c r="C8" s="22" t="s">
        <v>129</v>
      </c>
      <c r="D8" s="24">
        <v>3187512</v>
      </c>
      <c r="E8" s="24">
        <v>3187512</v>
      </c>
      <c r="F8" s="24">
        <v>2136321</v>
      </c>
      <c r="G8" s="45">
        <f t="shared" si="1"/>
        <v>0.67021582977569971</v>
      </c>
    </row>
    <row r="9" spans="1:7" x14ac:dyDescent="0.25">
      <c r="A9" s="15" t="s">
        <v>120</v>
      </c>
      <c r="B9" s="15" t="s">
        <v>4</v>
      </c>
      <c r="C9" s="16" t="s">
        <v>130</v>
      </c>
      <c r="D9" s="18">
        <v>0</v>
      </c>
      <c r="E9" s="18">
        <v>160000</v>
      </c>
      <c r="F9" s="18">
        <v>159502.20000000001</v>
      </c>
      <c r="G9" s="44">
        <f t="shared" si="1"/>
        <v>0.9968887500000001</v>
      </c>
    </row>
    <row r="10" spans="1:7" x14ac:dyDescent="0.25">
      <c r="A10" s="21"/>
      <c r="B10" s="21" t="s">
        <v>126</v>
      </c>
      <c r="C10" s="22" t="s">
        <v>127</v>
      </c>
      <c r="D10" s="24">
        <v>0</v>
      </c>
      <c r="E10" s="24">
        <v>160000</v>
      </c>
      <c r="F10" s="24">
        <v>159502.20000000001</v>
      </c>
      <c r="G10" s="45">
        <f t="shared" si="1"/>
        <v>0.9968887500000001</v>
      </c>
    </row>
    <row r="11" spans="1:7" x14ac:dyDescent="0.25">
      <c r="A11" s="15" t="s">
        <v>45</v>
      </c>
      <c r="B11" s="15" t="s">
        <v>4</v>
      </c>
      <c r="C11" s="16" t="s">
        <v>46</v>
      </c>
      <c r="D11" s="18">
        <v>4978800</v>
      </c>
      <c r="E11" s="18">
        <v>5001800</v>
      </c>
      <c r="F11" s="18">
        <v>2518227.4</v>
      </c>
      <c r="G11" s="44">
        <f t="shared" si="1"/>
        <v>0.5034642328761646</v>
      </c>
    </row>
    <row r="12" spans="1:7" x14ac:dyDescent="0.25">
      <c r="A12" s="21"/>
      <c r="B12" s="21" t="s">
        <v>131</v>
      </c>
      <c r="C12" s="22" t="s">
        <v>132</v>
      </c>
      <c r="D12" s="24">
        <v>215000</v>
      </c>
      <c r="E12" s="24">
        <v>238000</v>
      </c>
      <c r="F12" s="24">
        <v>237123</v>
      </c>
      <c r="G12" s="45">
        <f t="shared" si="1"/>
        <v>0.99631512605042016</v>
      </c>
    </row>
    <row r="13" spans="1:7" x14ac:dyDescent="0.25">
      <c r="A13" s="21"/>
      <c r="B13" s="21" t="s">
        <v>124</v>
      </c>
      <c r="C13" s="22" t="s">
        <v>125</v>
      </c>
      <c r="D13" s="24">
        <v>641300</v>
      </c>
      <c r="E13" s="24">
        <v>641300</v>
      </c>
      <c r="F13" s="24">
        <v>0</v>
      </c>
      <c r="G13" s="45">
        <f t="shared" ref="G13:G14" si="2">F13/E13</f>
        <v>0</v>
      </c>
    </row>
    <row r="14" spans="1:7" x14ac:dyDescent="0.25">
      <c r="A14" s="21"/>
      <c r="B14" s="21" t="s">
        <v>126</v>
      </c>
      <c r="C14" s="22" t="s">
        <v>127</v>
      </c>
      <c r="D14" s="24">
        <v>4122500</v>
      </c>
      <c r="E14" s="24">
        <v>4122500</v>
      </c>
      <c r="F14" s="24">
        <v>2281104.4</v>
      </c>
      <c r="G14" s="45">
        <f t="shared" si="2"/>
        <v>0.55333035779260153</v>
      </c>
    </row>
    <row r="15" spans="1:7" x14ac:dyDescent="0.25">
      <c r="A15" s="15" t="s">
        <v>39</v>
      </c>
      <c r="B15" s="15" t="s">
        <v>4</v>
      </c>
      <c r="C15" s="16" t="s">
        <v>49</v>
      </c>
      <c r="D15" s="18">
        <v>1473000</v>
      </c>
      <c r="E15" s="18">
        <v>1620750</v>
      </c>
      <c r="F15" s="18">
        <v>205802.4</v>
      </c>
      <c r="G15" s="44">
        <f>F15/E15</f>
        <v>0.12697973160573808</v>
      </c>
    </row>
    <row r="16" spans="1:7" x14ac:dyDescent="0.25">
      <c r="A16" s="21"/>
      <c r="B16" s="21" t="s">
        <v>133</v>
      </c>
      <c r="C16" s="22" t="s">
        <v>134</v>
      </c>
      <c r="D16" s="24">
        <v>0</v>
      </c>
      <c r="E16" s="24">
        <v>147750</v>
      </c>
      <c r="F16" s="24">
        <v>56313.4</v>
      </c>
      <c r="G16" s="45">
        <f>F16/E16</f>
        <v>0.38113976311336717</v>
      </c>
    </row>
    <row r="17" spans="1:7" x14ac:dyDescent="0.25">
      <c r="A17" s="21"/>
      <c r="B17" s="21" t="s">
        <v>124</v>
      </c>
      <c r="C17" s="22" t="s">
        <v>125</v>
      </c>
      <c r="D17" s="24">
        <v>363000</v>
      </c>
      <c r="E17" s="24">
        <v>363000</v>
      </c>
      <c r="F17" s="24">
        <v>0</v>
      </c>
      <c r="G17" s="45">
        <f>F17/E17</f>
        <v>0</v>
      </c>
    </row>
    <row r="18" spans="1:7" x14ac:dyDescent="0.25">
      <c r="A18" s="21"/>
      <c r="B18" s="21" t="s">
        <v>135</v>
      </c>
      <c r="C18" s="22" t="s">
        <v>136</v>
      </c>
      <c r="D18" s="24">
        <v>300000</v>
      </c>
      <c r="E18" s="24">
        <v>300000</v>
      </c>
      <c r="F18" s="24">
        <v>149489</v>
      </c>
      <c r="G18" s="45">
        <f t="shared" ref="G18:G19" si="3">F18/E18</f>
        <v>0.49829666666666667</v>
      </c>
    </row>
    <row r="19" spans="1:7" x14ac:dyDescent="0.25">
      <c r="A19" s="21"/>
      <c r="B19" s="21" t="s">
        <v>126</v>
      </c>
      <c r="C19" s="22" t="s">
        <v>127</v>
      </c>
      <c r="D19" s="24">
        <v>810000</v>
      </c>
      <c r="E19" s="24">
        <v>810000</v>
      </c>
      <c r="F19" s="24">
        <v>0</v>
      </c>
      <c r="G19" s="45">
        <f t="shared" si="3"/>
        <v>0</v>
      </c>
    </row>
    <row r="20" spans="1:7" x14ac:dyDescent="0.25">
      <c r="A20" s="15" t="s">
        <v>50</v>
      </c>
      <c r="B20" s="15" t="s">
        <v>4</v>
      </c>
      <c r="C20" s="16" t="s">
        <v>51</v>
      </c>
      <c r="D20" s="18">
        <v>2430000</v>
      </c>
      <c r="E20" s="18">
        <v>2598190</v>
      </c>
      <c r="F20" s="18">
        <v>636742</v>
      </c>
      <c r="G20" s="44">
        <f>F20/E20</f>
        <v>0.24507137661218001</v>
      </c>
    </row>
    <row r="21" spans="1:7" x14ac:dyDescent="0.25">
      <c r="A21" s="21"/>
      <c r="B21" s="21" t="s">
        <v>133</v>
      </c>
      <c r="C21" s="22" t="s">
        <v>134</v>
      </c>
      <c r="D21" s="24">
        <v>180000</v>
      </c>
      <c r="E21" s="24">
        <v>348190</v>
      </c>
      <c r="F21" s="24">
        <v>87888</v>
      </c>
      <c r="G21" s="45">
        <f>F21/E21</f>
        <v>0.25241391194462792</v>
      </c>
    </row>
    <row r="22" spans="1:7" x14ac:dyDescent="0.25">
      <c r="A22" s="21"/>
      <c r="B22" s="21" t="s">
        <v>126</v>
      </c>
      <c r="C22" s="22" t="s">
        <v>127</v>
      </c>
      <c r="D22" s="24">
        <v>2250000</v>
      </c>
      <c r="E22" s="24">
        <v>2250000</v>
      </c>
      <c r="F22" s="24">
        <v>548854</v>
      </c>
      <c r="G22" s="45">
        <f>F22/E22</f>
        <v>0.2439351111111111</v>
      </c>
    </row>
    <row r="23" spans="1:7" x14ac:dyDescent="0.25">
      <c r="A23" s="15" t="s">
        <v>52</v>
      </c>
      <c r="B23" s="15" t="s">
        <v>4</v>
      </c>
      <c r="C23" s="16" t="s">
        <v>53</v>
      </c>
      <c r="D23" s="18">
        <v>8971000</v>
      </c>
      <c r="E23" s="18">
        <v>10700641</v>
      </c>
      <c r="F23" s="18">
        <v>9332887</v>
      </c>
      <c r="G23" s="44">
        <f>F23/E23</f>
        <v>0.87218018060787195</v>
      </c>
    </row>
    <row r="24" spans="1:7" x14ac:dyDescent="0.25">
      <c r="A24" s="21"/>
      <c r="B24" s="21" t="s">
        <v>122</v>
      </c>
      <c r="C24" s="22" t="s">
        <v>123</v>
      </c>
      <c r="D24" s="24">
        <v>0</v>
      </c>
      <c r="E24" s="24">
        <v>0</v>
      </c>
      <c r="F24" s="24">
        <v>-6400</v>
      </c>
      <c r="G24" s="45">
        <v>0</v>
      </c>
    </row>
    <row r="25" spans="1:7" x14ac:dyDescent="0.25">
      <c r="A25" s="21"/>
      <c r="B25" s="21" t="s">
        <v>137</v>
      </c>
      <c r="C25" s="22" t="s">
        <v>138</v>
      </c>
      <c r="D25" s="24">
        <v>0</v>
      </c>
      <c r="E25" s="24">
        <v>0</v>
      </c>
      <c r="F25" s="24">
        <v>38776</v>
      </c>
      <c r="G25" s="45">
        <v>0</v>
      </c>
    </row>
    <row r="26" spans="1:7" x14ac:dyDescent="0.25">
      <c r="A26" s="21"/>
      <c r="B26" s="21" t="s">
        <v>139</v>
      </c>
      <c r="C26" s="22" t="s">
        <v>140</v>
      </c>
      <c r="D26" s="24">
        <v>8641000</v>
      </c>
      <c r="E26" s="24">
        <v>8641000</v>
      </c>
      <c r="F26" s="24">
        <v>8641000</v>
      </c>
      <c r="G26" s="45">
        <f>F26/E26</f>
        <v>1</v>
      </c>
    </row>
    <row r="27" spans="1:7" x14ac:dyDescent="0.25">
      <c r="A27" s="21"/>
      <c r="B27" s="21" t="s">
        <v>141</v>
      </c>
      <c r="C27" s="22" t="s">
        <v>142</v>
      </c>
      <c r="D27" s="24">
        <v>0</v>
      </c>
      <c r="E27" s="24">
        <v>1229641</v>
      </c>
      <c r="F27" s="24">
        <v>659511</v>
      </c>
      <c r="G27" s="45">
        <f>F27/E27</f>
        <v>0.53634434765919481</v>
      </c>
    </row>
    <row r="28" spans="1:7" x14ac:dyDescent="0.25">
      <c r="A28" s="21"/>
      <c r="B28" s="21" t="s">
        <v>126</v>
      </c>
      <c r="C28" s="22" t="s">
        <v>127</v>
      </c>
      <c r="D28" s="24">
        <v>330000</v>
      </c>
      <c r="E28" s="24">
        <v>830000</v>
      </c>
      <c r="F28" s="24">
        <v>0</v>
      </c>
      <c r="G28" s="45">
        <v>0</v>
      </c>
    </row>
    <row r="29" spans="1:7" x14ac:dyDescent="0.25">
      <c r="A29" s="15" t="s">
        <v>108</v>
      </c>
      <c r="B29" s="15" t="s">
        <v>4</v>
      </c>
      <c r="C29" s="16" t="s">
        <v>143</v>
      </c>
      <c r="D29" s="18">
        <v>41968800</v>
      </c>
      <c r="E29" s="18">
        <v>48303007.649999999</v>
      </c>
      <c r="F29" s="18">
        <v>43737813.880000003</v>
      </c>
      <c r="G29" s="44">
        <f>F29/E29</f>
        <v>0.905488415895775</v>
      </c>
    </row>
    <row r="30" spans="1:7" x14ac:dyDescent="0.25">
      <c r="A30" s="21"/>
      <c r="B30" s="21" t="s">
        <v>122</v>
      </c>
      <c r="C30" s="22" t="s">
        <v>123</v>
      </c>
      <c r="D30" s="24">
        <v>0</v>
      </c>
      <c r="E30" s="24">
        <v>0</v>
      </c>
      <c r="F30" s="24">
        <v>-8244.2099999999991</v>
      </c>
      <c r="G30" s="45">
        <f>0</f>
        <v>0</v>
      </c>
    </row>
    <row r="31" spans="1:7" x14ac:dyDescent="0.25">
      <c r="A31" s="21"/>
      <c r="B31" s="21" t="s">
        <v>133</v>
      </c>
      <c r="C31" s="22" t="s">
        <v>134</v>
      </c>
      <c r="D31" s="24">
        <v>48800</v>
      </c>
      <c r="E31" s="24">
        <v>108651</v>
      </c>
      <c r="F31" s="24">
        <v>53542</v>
      </c>
      <c r="G31" s="45">
        <f>F31/E31</f>
        <v>0.49278883765450848</v>
      </c>
    </row>
    <row r="32" spans="1:7" x14ac:dyDescent="0.25">
      <c r="A32" s="21"/>
      <c r="B32" s="21" t="s">
        <v>124</v>
      </c>
      <c r="C32" s="22" t="s">
        <v>125</v>
      </c>
      <c r="D32" s="24">
        <v>0</v>
      </c>
      <c r="E32" s="24">
        <v>110103</v>
      </c>
      <c r="F32" s="24">
        <v>110102.74</v>
      </c>
      <c r="G32" s="45">
        <f t="shared" ref="G32:G36" si="4">F32/E32</f>
        <v>0.99999763857478907</v>
      </c>
    </row>
    <row r="33" spans="1:7" x14ac:dyDescent="0.25">
      <c r="A33" s="21"/>
      <c r="B33" s="21" t="s">
        <v>135</v>
      </c>
      <c r="C33" s="22" t="s">
        <v>136</v>
      </c>
      <c r="D33" s="24">
        <v>0</v>
      </c>
      <c r="E33" s="24">
        <v>2775287.65</v>
      </c>
      <c r="F33" s="24">
        <v>2780177.35</v>
      </c>
      <c r="G33" s="45">
        <f t="shared" si="4"/>
        <v>1.0017618714225893</v>
      </c>
    </row>
    <row r="34" spans="1:7" x14ac:dyDescent="0.25">
      <c r="A34" s="21"/>
      <c r="B34" s="21" t="s">
        <v>139</v>
      </c>
      <c r="C34" s="22" t="s">
        <v>140</v>
      </c>
      <c r="D34" s="24">
        <v>31925000</v>
      </c>
      <c r="E34" s="24">
        <v>31969000</v>
      </c>
      <c r="F34" s="24">
        <v>31925000</v>
      </c>
      <c r="G34" s="45">
        <f t="shared" si="4"/>
        <v>0.99862366667709346</v>
      </c>
    </row>
    <row r="35" spans="1:7" x14ac:dyDescent="0.25">
      <c r="A35" s="21"/>
      <c r="B35" s="21" t="s">
        <v>141</v>
      </c>
      <c r="C35" s="22" t="s">
        <v>142</v>
      </c>
      <c r="D35" s="24">
        <v>0</v>
      </c>
      <c r="E35" s="24">
        <v>8542066</v>
      </c>
      <c r="F35" s="24">
        <v>8542066</v>
      </c>
      <c r="G35" s="45">
        <f t="shared" si="4"/>
        <v>1</v>
      </c>
    </row>
    <row r="36" spans="1:7" x14ac:dyDescent="0.25">
      <c r="A36" s="21"/>
      <c r="B36" s="21" t="s">
        <v>126</v>
      </c>
      <c r="C36" s="22" t="s">
        <v>127</v>
      </c>
      <c r="D36" s="24">
        <v>9995000</v>
      </c>
      <c r="E36" s="24">
        <v>4797900</v>
      </c>
      <c r="F36" s="24">
        <v>335170</v>
      </c>
      <c r="G36" s="45">
        <f t="shared" si="4"/>
        <v>6.9857646053481728E-2</v>
      </c>
    </row>
    <row r="37" spans="1:7" x14ac:dyDescent="0.25">
      <c r="A37" s="15" t="s">
        <v>144</v>
      </c>
      <c r="B37" s="15" t="s">
        <v>4</v>
      </c>
      <c r="C37" s="16" t="s">
        <v>145</v>
      </c>
      <c r="D37" s="18">
        <v>921000</v>
      </c>
      <c r="E37" s="18">
        <v>1835889</v>
      </c>
      <c r="F37" s="18">
        <v>921000</v>
      </c>
      <c r="G37" s="44">
        <f>F37/E37</f>
        <v>0.50166431630670483</v>
      </c>
    </row>
    <row r="38" spans="1:7" x14ac:dyDescent="0.25">
      <c r="A38" s="21"/>
      <c r="B38" s="21" t="s">
        <v>139</v>
      </c>
      <c r="C38" s="22" t="s">
        <v>140</v>
      </c>
      <c r="D38" s="24">
        <v>921000</v>
      </c>
      <c r="E38" s="24">
        <v>921000</v>
      </c>
      <c r="F38" s="24">
        <v>921000</v>
      </c>
      <c r="G38" s="45">
        <f>F38/E38</f>
        <v>1</v>
      </c>
    </row>
    <row r="39" spans="1:7" x14ac:dyDescent="0.25">
      <c r="A39" s="21"/>
      <c r="B39" s="21" t="s">
        <v>141</v>
      </c>
      <c r="C39" s="22" t="s">
        <v>142</v>
      </c>
      <c r="D39" s="24">
        <v>0</v>
      </c>
      <c r="E39" s="24">
        <v>914889</v>
      </c>
      <c r="F39" s="24">
        <v>0</v>
      </c>
      <c r="G39" s="45">
        <f>F39/E39</f>
        <v>0</v>
      </c>
    </row>
    <row r="40" spans="1:7" x14ac:dyDescent="0.25">
      <c r="A40" s="15" t="s">
        <v>54</v>
      </c>
      <c r="B40" s="15" t="s">
        <v>4</v>
      </c>
      <c r="C40" s="16" t="s">
        <v>55</v>
      </c>
      <c r="D40" s="18">
        <v>3244500</v>
      </c>
      <c r="E40" s="18">
        <v>3244500</v>
      </c>
      <c r="F40" s="18">
        <v>1998223.15</v>
      </c>
      <c r="G40" s="44">
        <f>F40/E40</f>
        <v>0.6158801510248112</v>
      </c>
    </row>
    <row r="41" spans="1:7" ht="24.75" x14ac:dyDescent="0.25">
      <c r="A41" s="21"/>
      <c r="B41" s="21" t="s">
        <v>146</v>
      </c>
      <c r="C41" s="22" t="s">
        <v>147</v>
      </c>
      <c r="D41" s="24">
        <v>1450000</v>
      </c>
      <c r="E41" s="24">
        <v>1450000</v>
      </c>
      <c r="F41" s="24">
        <v>936208</v>
      </c>
      <c r="G41" s="45">
        <f>F41/E41</f>
        <v>0.64566068965517243</v>
      </c>
    </row>
    <row r="42" spans="1:7" x14ac:dyDescent="0.25">
      <c r="A42" s="21"/>
      <c r="B42" s="21" t="s">
        <v>148</v>
      </c>
      <c r="C42" s="22" t="s">
        <v>149</v>
      </c>
      <c r="D42" s="24">
        <v>85000</v>
      </c>
      <c r="E42" s="24">
        <v>85000</v>
      </c>
      <c r="F42" s="24">
        <v>35121</v>
      </c>
      <c r="G42" s="45">
        <f t="shared" ref="G42:G57" si="5">F42/E42</f>
        <v>0.41318823529411763</v>
      </c>
    </row>
    <row r="43" spans="1:7" ht="24.75" x14ac:dyDescent="0.25">
      <c r="A43" s="21"/>
      <c r="B43" s="21" t="s">
        <v>150</v>
      </c>
      <c r="C43" s="22" t="s">
        <v>151</v>
      </c>
      <c r="D43" s="24">
        <v>360000</v>
      </c>
      <c r="E43" s="24">
        <v>360000</v>
      </c>
      <c r="F43" s="24">
        <v>228121</v>
      </c>
      <c r="G43" s="45">
        <f t="shared" si="5"/>
        <v>0.6336694444444444</v>
      </c>
    </row>
    <row r="44" spans="1:7" x14ac:dyDescent="0.25">
      <c r="A44" s="21"/>
      <c r="B44" s="21" t="s">
        <v>152</v>
      </c>
      <c r="C44" s="22" t="s">
        <v>153</v>
      </c>
      <c r="D44" s="24">
        <v>130500</v>
      </c>
      <c r="E44" s="24">
        <v>130500</v>
      </c>
      <c r="F44" s="24">
        <v>82784</v>
      </c>
      <c r="G44" s="45">
        <f t="shared" si="5"/>
        <v>0.63436015325670503</v>
      </c>
    </row>
    <row r="45" spans="1:7" x14ac:dyDescent="0.25">
      <c r="A45" s="21"/>
      <c r="B45" s="21" t="s">
        <v>154</v>
      </c>
      <c r="C45" s="22" t="s">
        <v>155</v>
      </c>
      <c r="D45" s="24">
        <v>2000</v>
      </c>
      <c r="E45" s="24">
        <v>2000</v>
      </c>
      <c r="F45" s="24">
        <v>605.6</v>
      </c>
      <c r="G45" s="45">
        <f t="shared" si="5"/>
        <v>0.30280000000000001</v>
      </c>
    </row>
    <row r="46" spans="1:7" x14ac:dyDescent="0.25">
      <c r="A46" s="21"/>
      <c r="B46" s="21" t="s">
        <v>156</v>
      </c>
      <c r="C46" s="22" t="s">
        <v>157</v>
      </c>
      <c r="D46" s="24">
        <v>250000</v>
      </c>
      <c r="E46" s="24">
        <v>250000</v>
      </c>
      <c r="F46" s="24">
        <v>131912.35</v>
      </c>
      <c r="G46" s="45">
        <f t="shared" si="5"/>
        <v>0.52764940000000005</v>
      </c>
    </row>
    <row r="47" spans="1:7" x14ac:dyDescent="0.25">
      <c r="A47" s="21"/>
      <c r="B47" s="21" t="s">
        <v>158</v>
      </c>
      <c r="C47" s="22" t="s">
        <v>159</v>
      </c>
      <c r="D47" s="24">
        <v>140000</v>
      </c>
      <c r="E47" s="24">
        <v>140000</v>
      </c>
      <c r="F47" s="24">
        <v>112677.41</v>
      </c>
      <c r="G47" s="45">
        <f t="shared" si="5"/>
        <v>0.80483864285714291</v>
      </c>
    </row>
    <row r="48" spans="1:7" x14ac:dyDescent="0.25">
      <c r="A48" s="21"/>
      <c r="B48" s="21" t="s">
        <v>131</v>
      </c>
      <c r="C48" s="22" t="s">
        <v>132</v>
      </c>
      <c r="D48" s="24">
        <v>60000</v>
      </c>
      <c r="E48" s="24">
        <v>60000</v>
      </c>
      <c r="F48" s="24">
        <v>62516.15</v>
      </c>
      <c r="G48" s="45">
        <f t="shared" si="5"/>
        <v>1.0419358333333333</v>
      </c>
    </row>
    <row r="49" spans="1:7" x14ac:dyDescent="0.25">
      <c r="A49" s="21"/>
      <c r="B49" s="21" t="s">
        <v>160</v>
      </c>
      <c r="C49" s="22" t="s">
        <v>161</v>
      </c>
      <c r="D49" s="24">
        <v>4000</v>
      </c>
      <c r="E49" s="24">
        <v>4000</v>
      </c>
      <c r="F49" s="24">
        <v>1410</v>
      </c>
      <c r="G49" s="45">
        <f t="shared" si="5"/>
        <v>0.35249999999999998</v>
      </c>
    </row>
    <row r="50" spans="1:7" x14ac:dyDescent="0.25">
      <c r="A50" s="21"/>
      <c r="B50" s="21" t="s">
        <v>162</v>
      </c>
      <c r="C50" s="22" t="s">
        <v>163</v>
      </c>
      <c r="D50" s="24">
        <v>480000</v>
      </c>
      <c r="E50" s="24">
        <v>480000</v>
      </c>
      <c r="F50" s="24">
        <v>240506.83</v>
      </c>
      <c r="G50" s="45">
        <f t="shared" si="5"/>
        <v>0.50105589583333332</v>
      </c>
    </row>
    <row r="51" spans="1:7" x14ac:dyDescent="0.25">
      <c r="A51" s="21"/>
      <c r="B51" s="21" t="s">
        <v>122</v>
      </c>
      <c r="C51" s="22" t="s">
        <v>123</v>
      </c>
      <c r="D51" s="24">
        <v>90000</v>
      </c>
      <c r="E51" s="24">
        <v>90000</v>
      </c>
      <c r="F51" s="24">
        <v>63400</v>
      </c>
      <c r="G51" s="45">
        <f t="shared" si="5"/>
        <v>0.70444444444444443</v>
      </c>
    </row>
    <row r="52" spans="1:7" x14ac:dyDescent="0.25">
      <c r="A52" s="21"/>
      <c r="B52" s="21" t="s">
        <v>164</v>
      </c>
      <c r="C52" s="22" t="s">
        <v>165</v>
      </c>
      <c r="D52" s="24">
        <v>17000</v>
      </c>
      <c r="E52" s="24">
        <v>17000</v>
      </c>
      <c r="F52" s="24">
        <v>10670</v>
      </c>
      <c r="G52" s="45">
        <f t="shared" si="5"/>
        <v>0.62764705882352945</v>
      </c>
    </row>
    <row r="53" spans="1:7" x14ac:dyDescent="0.25">
      <c r="A53" s="21"/>
      <c r="B53" s="21" t="s">
        <v>166</v>
      </c>
      <c r="C53" s="22" t="s">
        <v>167</v>
      </c>
      <c r="D53" s="24">
        <v>18000</v>
      </c>
      <c r="E53" s="24">
        <v>18000</v>
      </c>
      <c r="F53" s="24">
        <v>3468</v>
      </c>
      <c r="G53" s="45">
        <f t="shared" si="5"/>
        <v>0.19266666666666668</v>
      </c>
    </row>
    <row r="54" spans="1:7" x14ac:dyDescent="0.25">
      <c r="A54" s="21"/>
      <c r="B54" s="21" t="s">
        <v>133</v>
      </c>
      <c r="C54" s="22" t="s">
        <v>134</v>
      </c>
      <c r="D54" s="24">
        <v>100000</v>
      </c>
      <c r="E54" s="24">
        <v>100000</v>
      </c>
      <c r="F54" s="24">
        <v>44296.98</v>
      </c>
      <c r="G54" s="45">
        <f t="shared" si="5"/>
        <v>0.44296980000000002</v>
      </c>
    </row>
    <row r="55" spans="1:7" x14ac:dyDescent="0.25">
      <c r="A55" s="21"/>
      <c r="B55" s="21" t="s">
        <v>124</v>
      </c>
      <c r="C55" s="22" t="s">
        <v>125</v>
      </c>
      <c r="D55" s="24">
        <v>40000</v>
      </c>
      <c r="E55" s="24">
        <v>40000</v>
      </c>
      <c r="F55" s="24">
        <v>32765</v>
      </c>
      <c r="G55" s="45">
        <f t="shared" si="5"/>
        <v>0.81912499999999999</v>
      </c>
    </row>
    <row r="56" spans="1:7" x14ac:dyDescent="0.25">
      <c r="A56" s="21"/>
      <c r="B56" s="21" t="s">
        <v>168</v>
      </c>
      <c r="C56" s="22" t="s">
        <v>169</v>
      </c>
      <c r="D56" s="24">
        <v>3000</v>
      </c>
      <c r="E56" s="24">
        <v>3000</v>
      </c>
      <c r="F56" s="24">
        <v>2551</v>
      </c>
      <c r="G56" s="45">
        <f t="shared" si="5"/>
        <v>0.85033333333333339</v>
      </c>
    </row>
    <row r="57" spans="1:7" x14ac:dyDescent="0.25">
      <c r="A57" s="21"/>
      <c r="B57" s="21" t="s">
        <v>170</v>
      </c>
      <c r="C57" s="22" t="s">
        <v>171</v>
      </c>
      <c r="D57" s="24">
        <v>15000</v>
      </c>
      <c r="E57" s="24">
        <v>15000</v>
      </c>
      <c r="F57" s="24">
        <v>7209.83</v>
      </c>
      <c r="G57" s="45">
        <f t="shared" si="5"/>
        <v>0.48065533333333332</v>
      </c>
    </row>
    <row r="58" spans="1:7" x14ac:dyDescent="0.25">
      <c r="A58" s="21"/>
      <c r="B58" s="21" t="s">
        <v>172</v>
      </c>
      <c r="C58" s="22" t="s">
        <v>173</v>
      </c>
      <c r="D58" s="24">
        <v>0</v>
      </c>
      <c r="E58" s="24">
        <v>0</v>
      </c>
      <c r="F58" s="24">
        <v>2000</v>
      </c>
      <c r="G58" s="45">
        <v>0</v>
      </c>
    </row>
    <row r="59" spans="1:7" x14ac:dyDescent="0.25">
      <c r="A59" s="46">
        <v>3319</v>
      </c>
      <c r="B59" s="15" t="s">
        <v>4</v>
      </c>
      <c r="C59" s="16" t="s">
        <v>174</v>
      </c>
      <c r="D59" s="18">
        <v>90400</v>
      </c>
      <c r="E59" s="18">
        <v>90400</v>
      </c>
      <c r="F59" s="18">
        <v>16960</v>
      </c>
      <c r="G59" s="44">
        <f>F59/E59</f>
        <v>0.18761061946902655</v>
      </c>
    </row>
    <row r="60" spans="1:7" x14ac:dyDescent="0.25">
      <c r="A60" s="21"/>
      <c r="B60" s="21" t="s">
        <v>148</v>
      </c>
      <c r="C60" s="22" t="s">
        <v>149</v>
      </c>
      <c r="D60" s="24">
        <v>60000</v>
      </c>
      <c r="E60" s="24">
        <v>60000</v>
      </c>
      <c r="F60" s="24">
        <v>10000</v>
      </c>
      <c r="G60" s="45">
        <f>F60/E60</f>
        <v>0.16666666666666666</v>
      </c>
    </row>
    <row r="61" spans="1:7" ht="24.75" x14ac:dyDescent="0.25">
      <c r="A61" s="21"/>
      <c r="B61" s="21" t="s">
        <v>150</v>
      </c>
      <c r="C61" s="22" t="s">
        <v>151</v>
      </c>
      <c r="D61" s="24">
        <v>15000</v>
      </c>
      <c r="E61" s="24">
        <v>15000</v>
      </c>
      <c r="F61" s="24">
        <v>0</v>
      </c>
      <c r="G61" s="45">
        <f t="shared" ref="G61:G64" si="6">F61/E61</f>
        <v>0</v>
      </c>
    </row>
    <row r="62" spans="1:7" x14ac:dyDescent="0.25">
      <c r="A62" s="21"/>
      <c r="B62" s="21" t="s">
        <v>152</v>
      </c>
      <c r="C62" s="22" t="s">
        <v>153</v>
      </c>
      <c r="D62" s="24">
        <v>5400</v>
      </c>
      <c r="E62" s="24">
        <v>5400</v>
      </c>
      <c r="F62" s="24">
        <v>0</v>
      </c>
      <c r="G62" s="45">
        <f t="shared" si="6"/>
        <v>0</v>
      </c>
    </row>
    <row r="63" spans="1:7" x14ac:dyDescent="0.25">
      <c r="A63" s="21"/>
      <c r="B63" s="21" t="s">
        <v>131</v>
      </c>
      <c r="C63" s="22" t="s">
        <v>132</v>
      </c>
      <c r="D63" s="24">
        <v>5000</v>
      </c>
      <c r="E63" s="24">
        <v>5000</v>
      </c>
      <c r="F63" s="24">
        <v>57</v>
      </c>
      <c r="G63" s="45">
        <f t="shared" si="6"/>
        <v>1.14E-2</v>
      </c>
    </row>
    <row r="64" spans="1:7" x14ac:dyDescent="0.25">
      <c r="A64" s="21"/>
      <c r="B64" s="21" t="s">
        <v>133</v>
      </c>
      <c r="C64" s="22" t="s">
        <v>134</v>
      </c>
      <c r="D64" s="24">
        <v>5000</v>
      </c>
      <c r="E64" s="24">
        <v>5000</v>
      </c>
      <c r="F64" s="24">
        <v>6903</v>
      </c>
      <c r="G64" s="45">
        <f t="shared" si="6"/>
        <v>1.3806</v>
      </c>
    </row>
    <row r="65" spans="1:7" x14ac:dyDescent="0.25">
      <c r="A65" s="15" t="s">
        <v>58</v>
      </c>
      <c r="B65" s="15" t="s">
        <v>4</v>
      </c>
      <c r="C65" s="16" t="s">
        <v>59</v>
      </c>
      <c r="D65" s="18">
        <v>173000</v>
      </c>
      <c r="E65" s="18">
        <v>181000</v>
      </c>
      <c r="F65" s="18">
        <v>153749.70000000001</v>
      </c>
      <c r="G65" s="44">
        <f>F65/E65</f>
        <v>0.84944585635359127</v>
      </c>
    </row>
    <row r="66" spans="1:7" x14ac:dyDescent="0.25">
      <c r="A66" s="21"/>
      <c r="B66" s="21" t="s">
        <v>148</v>
      </c>
      <c r="C66" s="22" t="s">
        <v>149</v>
      </c>
      <c r="D66" s="24">
        <v>85000</v>
      </c>
      <c r="E66" s="24">
        <v>85000</v>
      </c>
      <c r="F66" s="24">
        <v>71260</v>
      </c>
      <c r="G66" s="45">
        <f>F66/E66</f>
        <v>0.83835294117647063</v>
      </c>
    </row>
    <row r="67" spans="1:7" x14ac:dyDescent="0.25">
      <c r="A67" s="21"/>
      <c r="B67" s="21" t="s">
        <v>158</v>
      </c>
      <c r="C67" s="22" t="s">
        <v>159</v>
      </c>
      <c r="D67" s="24">
        <v>65000</v>
      </c>
      <c r="E67" s="24">
        <v>30000</v>
      </c>
      <c r="F67" s="24">
        <v>29481.7</v>
      </c>
      <c r="G67" s="45">
        <f t="shared" ref="G67:G70" si="7">F67/E67</f>
        <v>0.98272333333333339</v>
      </c>
    </row>
    <row r="68" spans="1:7" x14ac:dyDescent="0.25">
      <c r="A68" s="21"/>
      <c r="B68" s="21" t="s">
        <v>122</v>
      </c>
      <c r="C68" s="22" t="s">
        <v>123</v>
      </c>
      <c r="D68" s="24">
        <v>8000</v>
      </c>
      <c r="E68" s="24">
        <v>8000</v>
      </c>
      <c r="F68" s="24">
        <v>2385</v>
      </c>
      <c r="G68" s="45">
        <f t="shared" si="7"/>
        <v>0.29812499999999997</v>
      </c>
    </row>
    <row r="69" spans="1:7" x14ac:dyDescent="0.25">
      <c r="A69" s="21"/>
      <c r="B69" s="21" t="s">
        <v>133</v>
      </c>
      <c r="C69" s="22" t="s">
        <v>134</v>
      </c>
      <c r="D69" s="24">
        <v>15000</v>
      </c>
      <c r="E69" s="24">
        <v>15000</v>
      </c>
      <c r="F69" s="24">
        <v>7623</v>
      </c>
      <c r="G69" s="45">
        <f t="shared" si="7"/>
        <v>0.50819999999999999</v>
      </c>
    </row>
    <row r="70" spans="1:7" x14ac:dyDescent="0.25">
      <c r="A70" s="21"/>
      <c r="B70" s="21" t="s">
        <v>175</v>
      </c>
      <c r="C70" s="22" t="s">
        <v>176</v>
      </c>
      <c r="D70" s="24">
        <v>0</v>
      </c>
      <c r="E70" s="24">
        <v>43000</v>
      </c>
      <c r="F70" s="24">
        <v>43000</v>
      </c>
      <c r="G70" s="45">
        <f t="shared" si="7"/>
        <v>1</v>
      </c>
    </row>
    <row r="71" spans="1:7" x14ac:dyDescent="0.25">
      <c r="A71" s="15" t="s">
        <v>62</v>
      </c>
      <c r="B71" s="15" t="s">
        <v>4</v>
      </c>
      <c r="C71" s="16" t="s">
        <v>63</v>
      </c>
      <c r="D71" s="18">
        <v>736000</v>
      </c>
      <c r="E71" s="18">
        <v>736000</v>
      </c>
      <c r="F71" s="18">
        <v>559280</v>
      </c>
      <c r="G71" s="44">
        <f>F71/E71</f>
        <v>0.75989130434782604</v>
      </c>
    </row>
    <row r="72" spans="1:7" x14ac:dyDescent="0.25">
      <c r="A72" s="21"/>
      <c r="B72" s="21" t="s">
        <v>148</v>
      </c>
      <c r="C72" s="22" t="s">
        <v>149</v>
      </c>
      <c r="D72" s="24">
        <v>260000</v>
      </c>
      <c r="E72" s="24">
        <v>260000</v>
      </c>
      <c r="F72" s="24">
        <v>157100</v>
      </c>
      <c r="G72" s="45">
        <f>F72/E72</f>
        <v>0.60423076923076924</v>
      </c>
    </row>
    <row r="73" spans="1:7" ht="24.75" x14ac:dyDescent="0.25">
      <c r="A73" s="21"/>
      <c r="B73" s="21" t="s">
        <v>150</v>
      </c>
      <c r="C73" s="22" t="s">
        <v>151</v>
      </c>
      <c r="D73" s="24">
        <v>0</v>
      </c>
      <c r="E73" s="24">
        <v>0</v>
      </c>
      <c r="F73" s="24">
        <v>26040</v>
      </c>
      <c r="G73" s="45">
        <v>0</v>
      </c>
    </row>
    <row r="74" spans="1:7" x14ac:dyDescent="0.25">
      <c r="A74" s="21"/>
      <c r="B74" s="21" t="s">
        <v>152</v>
      </c>
      <c r="C74" s="22" t="s">
        <v>153</v>
      </c>
      <c r="D74" s="24">
        <v>0</v>
      </c>
      <c r="E74" s="24">
        <v>0</v>
      </c>
      <c r="F74" s="24">
        <v>8100</v>
      </c>
      <c r="G74" s="45">
        <v>0</v>
      </c>
    </row>
    <row r="75" spans="1:7" x14ac:dyDescent="0.25">
      <c r="A75" s="21"/>
      <c r="B75" s="21" t="s">
        <v>133</v>
      </c>
      <c r="C75" s="22" t="s">
        <v>134</v>
      </c>
      <c r="D75" s="24">
        <v>476000</v>
      </c>
      <c r="E75" s="24">
        <v>476000</v>
      </c>
      <c r="F75" s="24">
        <v>368040</v>
      </c>
      <c r="G75" s="45">
        <f t="shared" ref="G75" si="8">F75/E75</f>
        <v>0.77319327731092435</v>
      </c>
    </row>
    <row r="76" spans="1:7" x14ac:dyDescent="0.25">
      <c r="A76" s="15" t="s">
        <v>177</v>
      </c>
      <c r="B76" s="15" t="s">
        <v>4</v>
      </c>
      <c r="C76" s="16" t="s">
        <v>178</v>
      </c>
      <c r="D76" s="18">
        <v>2600000</v>
      </c>
      <c r="E76" s="18">
        <v>1858000</v>
      </c>
      <c r="F76" s="18">
        <v>1811250</v>
      </c>
      <c r="G76" s="44">
        <f>F76/E76</f>
        <v>0.97483853606027993</v>
      </c>
    </row>
    <row r="77" spans="1:7" x14ac:dyDescent="0.25">
      <c r="A77" s="21"/>
      <c r="B77" s="21" t="s">
        <v>179</v>
      </c>
      <c r="C77" s="22" t="s">
        <v>180</v>
      </c>
      <c r="D77" s="24">
        <v>2600000</v>
      </c>
      <c r="E77" s="24">
        <v>1858000</v>
      </c>
      <c r="F77" s="24">
        <v>1811250</v>
      </c>
      <c r="G77" s="45">
        <f>F77/E77</f>
        <v>0.97483853606027993</v>
      </c>
    </row>
    <row r="78" spans="1:7" x14ac:dyDescent="0.25">
      <c r="A78" s="15" t="s">
        <v>64</v>
      </c>
      <c r="B78" s="15" t="s">
        <v>4</v>
      </c>
      <c r="C78" s="16" t="s">
        <v>65</v>
      </c>
      <c r="D78" s="18">
        <v>893000</v>
      </c>
      <c r="E78" s="18">
        <v>973000</v>
      </c>
      <c r="F78" s="18">
        <v>603485.92000000004</v>
      </c>
      <c r="G78" s="44">
        <f>F78/E78</f>
        <v>0.6202321891058582</v>
      </c>
    </row>
    <row r="79" spans="1:7" x14ac:dyDescent="0.25">
      <c r="A79" s="21"/>
      <c r="B79" s="21" t="s">
        <v>148</v>
      </c>
      <c r="C79" s="22" t="s">
        <v>149</v>
      </c>
      <c r="D79" s="24">
        <v>0</v>
      </c>
      <c r="E79" s="24">
        <v>0</v>
      </c>
      <c r="F79" s="24">
        <v>9000</v>
      </c>
      <c r="G79" s="45">
        <v>0</v>
      </c>
    </row>
    <row r="80" spans="1:7" x14ac:dyDescent="0.25">
      <c r="A80" s="21"/>
      <c r="B80" s="21" t="s">
        <v>131</v>
      </c>
      <c r="C80" s="22" t="s">
        <v>132</v>
      </c>
      <c r="D80" s="24">
        <v>0</v>
      </c>
      <c r="E80" s="24">
        <v>0</v>
      </c>
      <c r="F80" s="24">
        <v>2638</v>
      </c>
      <c r="G80" s="45">
        <v>0</v>
      </c>
    </row>
    <row r="81" spans="1:7" x14ac:dyDescent="0.25">
      <c r="A81" s="21"/>
      <c r="B81" s="21" t="s">
        <v>133</v>
      </c>
      <c r="C81" s="22" t="s">
        <v>134</v>
      </c>
      <c r="D81" s="24">
        <v>613000</v>
      </c>
      <c r="E81" s="24">
        <v>653000</v>
      </c>
      <c r="F81" s="24">
        <v>405649.9</v>
      </c>
      <c r="G81" s="45">
        <f>F81/E81</f>
        <v>0.6212096477794794</v>
      </c>
    </row>
    <row r="82" spans="1:7" x14ac:dyDescent="0.25">
      <c r="A82" s="21"/>
      <c r="B82" s="21" t="s">
        <v>170</v>
      </c>
      <c r="C82" s="22" t="s">
        <v>171</v>
      </c>
      <c r="D82" s="24">
        <v>75000</v>
      </c>
      <c r="E82" s="24">
        <v>75000</v>
      </c>
      <c r="F82" s="24">
        <v>92238.65</v>
      </c>
      <c r="G82" s="45">
        <f t="shared" ref="G82:G86" si="9">F82/E82</f>
        <v>1.2298486666666666</v>
      </c>
    </row>
    <row r="83" spans="1:7" x14ac:dyDescent="0.25">
      <c r="A83" s="21"/>
      <c r="B83" s="21" t="s">
        <v>181</v>
      </c>
      <c r="C83" s="22" t="s">
        <v>182</v>
      </c>
      <c r="D83" s="24">
        <v>152000</v>
      </c>
      <c r="E83" s="24">
        <v>152000</v>
      </c>
      <c r="F83" s="24">
        <v>53959.37</v>
      </c>
      <c r="G83" s="45">
        <f t="shared" si="9"/>
        <v>0.35499585526315791</v>
      </c>
    </row>
    <row r="84" spans="1:7" x14ac:dyDescent="0.25">
      <c r="A84" s="21"/>
      <c r="B84" s="21" t="s">
        <v>183</v>
      </c>
      <c r="C84" s="22" t="s">
        <v>184</v>
      </c>
      <c r="D84" s="24">
        <v>50000</v>
      </c>
      <c r="E84" s="24">
        <v>50000</v>
      </c>
      <c r="F84" s="24">
        <v>0</v>
      </c>
      <c r="G84" s="45">
        <f t="shared" si="9"/>
        <v>0</v>
      </c>
    </row>
    <row r="85" spans="1:7" x14ac:dyDescent="0.25">
      <c r="A85" s="21"/>
      <c r="B85" s="21" t="s">
        <v>185</v>
      </c>
      <c r="C85" s="22" t="s">
        <v>186</v>
      </c>
      <c r="D85" s="24">
        <v>0</v>
      </c>
      <c r="E85" s="24">
        <v>40000</v>
      </c>
      <c r="F85" s="24">
        <v>40000</v>
      </c>
      <c r="G85" s="45">
        <f t="shared" si="9"/>
        <v>1</v>
      </c>
    </row>
    <row r="86" spans="1:7" x14ac:dyDescent="0.25">
      <c r="A86" s="21"/>
      <c r="B86" s="21" t="s">
        <v>187</v>
      </c>
      <c r="C86" s="22" t="s">
        <v>188</v>
      </c>
      <c r="D86" s="24">
        <v>3000</v>
      </c>
      <c r="E86" s="24">
        <v>3000</v>
      </c>
      <c r="F86" s="24">
        <v>0</v>
      </c>
      <c r="G86" s="45">
        <f t="shared" si="9"/>
        <v>0</v>
      </c>
    </row>
    <row r="87" spans="1:7" x14ac:dyDescent="0.25">
      <c r="A87" s="15" t="s">
        <v>189</v>
      </c>
      <c r="B87" s="15" t="s">
        <v>4</v>
      </c>
      <c r="C87" s="16" t="s">
        <v>190</v>
      </c>
      <c r="D87" s="18">
        <v>0</v>
      </c>
      <c r="E87" s="18">
        <v>882000</v>
      </c>
      <c r="F87" s="18">
        <v>763000</v>
      </c>
      <c r="G87" s="44">
        <f>F87/E87</f>
        <v>0.86507936507936511</v>
      </c>
    </row>
    <row r="88" spans="1:7" x14ac:dyDescent="0.25">
      <c r="A88" s="21"/>
      <c r="B88" s="21" t="s">
        <v>191</v>
      </c>
      <c r="C88" s="22" t="s">
        <v>192</v>
      </c>
      <c r="D88" s="24">
        <v>0</v>
      </c>
      <c r="E88" s="24">
        <v>882000</v>
      </c>
      <c r="F88" s="24">
        <v>763000</v>
      </c>
      <c r="G88" s="45">
        <f>F88/E88</f>
        <v>0.86507936507936511</v>
      </c>
    </row>
    <row r="89" spans="1:7" x14ac:dyDescent="0.25">
      <c r="A89" s="15" t="s">
        <v>66</v>
      </c>
      <c r="B89" s="15" t="s">
        <v>4</v>
      </c>
      <c r="C89" s="16" t="s">
        <v>67</v>
      </c>
      <c r="D89" s="18">
        <v>1991000</v>
      </c>
      <c r="E89" s="18">
        <v>1991000</v>
      </c>
      <c r="F89" s="18">
        <v>1370316.33</v>
      </c>
      <c r="G89" s="44">
        <f>F89/E89</f>
        <v>0.68825531391260675</v>
      </c>
    </row>
    <row r="90" spans="1:7" x14ac:dyDescent="0.25">
      <c r="A90" s="21"/>
      <c r="B90" s="21" t="s">
        <v>148</v>
      </c>
      <c r="C90" s="22" t="s">
        <v>149</v>
      </c>
      <c r="D90" s="24">
        <v>385000</v>
      </c>
      <c r="E90" s="24">
        <v>385000</v>
      </c>
      <c r="F90" s="24">
        <v>215847</v>
      </c>
      <c r="G90" s="45">
        <f>F90/E90</f>
        <v>0.5606415584415585</v>
      </c>
    </row>
    <row r="91" spans="1:7" ht="24.75" x14ac:dyDescent="0.25">
      <c r="A91" s="21"/>
      <c r="B91" s="21" t="s">
        <v>150</v>
      </c>
      <c r="C91" s="22" t="s">
        <v>151</v>
      </c>
      <c r="D91" s="24">
        <v>96000</v>
      </c>
      <c r="E91" s="24">
        <v>96000</v>
      </c>
      <c r="F91" s="24">
        <v>49908</v>
      </c>
      <c r="G91" s="45">
        <f t="shared" ref="G91:G97" si="10">F91/E91</f>
        <v>0.51987499999999998</v>
      </c>
    </row>
    <row r="92" spans="1:7" x14ac:dyDescent="0.25">
      <c r="A92" s="21"/>
      <c r="B92" s="21" t="s">
        <v>152</v>
      </c>
      <c r="C92" s="22" t="s">
        <v>153</v>
      </c>
      <c r="D92" s="24">
        <v>35000</v>
      </c>
      <c r="E92" s="24">
        <v>35000</v>
      </c>
      <c r="F92" s="24">
        <v>19327</v>
      </c>
      <c r="G92" s="45">
        <f t="shared" si="10"/>
        <v>0.55220000000000002</v>
      </c>
    </row>
    <row r="93" spans="1:7" x14ac:dyDescent="0.25">
      <c r="A93" s="21"/>
      <c r="B93" s="21" t="s">
        <v>158</v>
      </c>
      <c r="C93" s="22" t="s">
        <v>159</v>
      </c>
      <c r="D93" s="24">
        <v>150000</v>
      </c>
      <c r="E93" s="24">
        <v>150000</v>
      </c>
      <c r="F93" s="24">
        <v>49053.43</v>
      </c>
      <c r="G93" s="45">
        <f t="shared" si="10"/>
        <v>0.32702286666666669</v>
      </c>
    </row>
    <row r="94" spans="1:7" x14ac:dyDescent="0.25">
      <c r="A94" s="21"/>
      <c r="B94" s="21" t="s">
        <v>131</v>
      </c>
      <c r="C94" s="22" t="s">
        <v>132</v>
      </c>
      <c r="D94" s="24">
        <v>30000</v>
      </c>
      <c r="E94" s="24">
        <v>30000</v>
      </c>
      <c r="F94" s="24">
        <v>48743.93</v>
      </c>
      <c r="G94" s="45">
        <f t="shared" si="10"/>
        <v>1.6247976666666666</v>
      </c>
    </row>
    <row r="95" spans="1:7" x14ac:dyDescent="0.25">
      <c r="A95" s="21"/>
      <c r="B95" s="21" t="s">
        <v>133</v>
      </c>
      <c r="C95" s="22" t="s">
        <v>134</v>
      </c>
      <c r="D95" s="24">
        <v>100000</v>
      </c>
      <c r="E95" s="24">
        <v>100000</v>
      </c>
      <c r="F95" s="24">
        <v>36303.17</v>
      </c>
      <c r="G95" s="45">
        <f t="shared" si="10"/>
        <v>0.36303169999999996</v>
      </c>
    </row>
    <row r="96" spans="1:7" x14ac:dyDescent="0.25">
      <c r="A96" s="21"/>
      <c r="B96" s="21" t="s">
        <v>124</v>
      </c>
      <c r="C96" s="22" t="s">
        <v>125</v>
      </c>
      <c r="D96" s="24">
        <v>120000</v>
      </c>
      <c r="E96" s="24">
        <v>120000</v>
      </c>
      <c r="F96" s="24">
        <v>93214.94</v>
      </c>
      <c r="G96" s="45">
        <f t="shared" si="10"/>
        <v>0.7767911666666667</v>
      </c>
    </row>
    <row r="97" spans="1:7" x14ac:dyDescent="0.25">
      <c r="A97" s="21"/>
      <c r="B97" s="21" t="s">
        <v>126</v>
      </c>
      <c r="C97" s="22" t="s">
        <v>127</v>
      </c>
      <c r="D97" s="24">
        <v>1075000</v>
      </c>
      <c r="E97" s="24">
        <v>1075000</v>
      </c>
      <c r="F97" s="24">
        <v>857918.86</v>
      </c>
      <c r="G97" s="45">
        <f t="shared" si="10"/>
        <v>0.79806405581395345</v>
      </c>
    </row>
    <row r="98" spans="1:7" x14ac:dyDescent="0.25">
      <c r="A98" s="15" t="s">
        <v>193</v>
      </c>
      <c r="B98" s="15" t="s">
        <v>4</v>
      </c>
      <c r="C98" s="16" t="s">
        <v>194</v>
      </c>
      <c r="D98" s="18">
        <v>98000</v>
      </c>
      <c r="E98" s="18">
        <v>98000</v>
      </c>
      <c r="F98" s="18">
        <v>72204.5</v>
      </c>
      <c r="G98" s="44">
        <f>F98/E98</f>
        <v>0.73678061224489799</v>
      </c>
    </row>
    <row r="99" spans="1:7" x14ac:dyDescent="0.25">
      <c r="A99" s="21"/>
      <c r="B99" s="21" t="s">
        <v>148</v>
      </c>
      <c r="C99" s="22" t="s">
        <v>149</v>
      </c>
      <c r="D99" s="24">
        <v>42000</v>
      </c>
      <c r="E99" s="24">
        <v>42000</v>
      </c>
      <c r="F99" s="24">
        <v>37400</v>
      </c>
      <c r="G99" s="45">
        <f>F99/E99</f>
        <v>0.89047619047619042</v>
      </c>
    </row>
    <row r="100" spans="1:7" x14ac:dyDescent="0.25">
      <c r="A100" s="21"/>
      <c r="B100" s="21" t="s">
        <v>156</v>
      </c>
      <c r="C100" s="22" t="s">
        <v>157</v>
      </c>
      <c r="D100" s="24">
        <v>5000</v>
      </c>
      <c r="E100" s="24">
        <v>5000</v>
      </c>
      <c r="F100" s="24">
        <v>550</v>
      </c>
      <c r="G100" s="45">
        <f t="shared" ref="G100:G102" si="11">F100/E100</f>
        <v>0.11</v>
      </c>
    </row>
    <row r="101" spans="1:7" x14ac:dyDescent="0.25">
      <c r="A101" s="21"/>
      <c r="B101" s="21" t="s">
        <v>131</v>
      </c>
      <c r="C101" s="22" t="s">
        <v>132</v>
      </c>
      <c r="D101" s="24">
        <v>6000</v>
      </c>
      <c r="E101" s="24">
        <v>6000</v>
      </c>
      <c r="F101" s="24">
        <v>2614</v>
      </c>
      <c r="G101" s="45">
        <f t="shared" si="11"/>
        <v>0.43566666666666665</v>
      </c>
    </row>
    <row r="102" spans="1:7" x14ac:dyDescent="0.25">
      <c r="A102" s="21"/>
      <c r="B102" s="21" t="s">
        <v>133</v>
      </c>
      <c r="C102" s="22" t="s">
        <v>134</v>
      </c>
      <c r="D102" s="24">
        <v>45000</v>
      </c>
      <c r="E102" s="24">
        <v>45000</v>
      </c>
      <c r="F102" s="24">
        <v>31640.5</v>
      </c>
      <c r="G102" s="45">
        <f t="shared" si="11"/>
        <v>0.7031222222222222</v>
      </c>
    </row>
    <row r="103" spans="1:7" x14ac:dyDescent="0.25">
      <c r="A103" s="15" t="s">
        <v>68</v>
      </c>
      <c r="B103" s="15" t="s">
        <v>4</v>
      </c>
      <c r="C103" s="16" t="s">
        <v>69</v>
      </c>
      <c r="D103" s="18">
        <v>6944000</v>
      </c>
      <c r="E103" s="18">
        <v>7444000</v>
      </c>
      <c r="F103" s="18">
        <v>3601137.71</v>
      </c>
      <c r="G103" s="44">
        <f>F103/E103</f>
        <v>0.4837637976894143</v>
      </c>
    </row>
    <row r="104" spans="1:7" ht="24.75" x14ac:dyDescent="0.25">
      <c r="A104" s="21"/>
      <c r="B104" s="21" t="s">
        <v>146</v>
      </c>
      <c r="C104" s="22" t="s">
        <v>147</v>
      </c>
      <c r="D104" s="24">
        <v>204000</v>
      </c>
      <c r="E104" s="24">
        <v>204000</v>
      </c>
      <c r="F104" s="24">
        <v>170613</v>
      </c>
      <c r="G104" s="45">
        <f>F104/E104</f>
        <v>0.83633823529411766</v>
      </c>
    </row>
    <row r="105" spans="1:7" x14ac:dyDescent="0.25">
      <c r="A105" s="21"/>
      <c r="B105" s="21" t="s">
        <v>148</v>
      </c>
      <c r="C105" s="22" t="s">
        <v>149</v>
      </c>
      <c r="D105" s="24">
        <v>10000</v>
      </c>
      <c r="E105" s="24">
        <v>10000</v>
      </c>
      <c r="F105" s="24">
        <v>1224</v>
      </c>
      <c r="G105" s="45">
        <f t="shared" ref="G105:G116" si="12">F105/E105</f>
        <v>0.12239999999999999</v>
      </c>
    </row>
    <row r="106" spans="1:7" ht="24.75" x14ac:dyDescent="0.25">
      <c r="A106" s="21"/>
      <c r="B106" s="21" t="s">
        <v>150</v>
      </c>
      <c r="C106" s="22" t="s">
        <v>151</v>
      </c>
      <c r="D106" s="24">
        <v>51000</v>
      </c>
      <c r="E106" s="24">
        <v>51000</v>
      </c>
      <c r="F106" s="24">
        <v>34256.699999999997</v>
      </c>
      <c r="G106" s="45">
        <f t="shared" si="12"/>
        <v>0.67169999999999996</v>
      </c>
    </row>
    <row r="107" spans="1:7" x14ac:dyDescent="0.25">
      <c r="A107" s="21"/>
      <c r="B107" s="21" t="s">
        <v>152</v>
      </c>
      <c r="C107" s="22" t="s">
        <v>153</v>
      </c>
      <c r="D107" s="24">
        <v>19000</v>
      </c>
      <c r="E107" s="24">
        <v>19000</v>
      </c>
      <c r="F107" s="24">
        <v>12432.5</v>
      </c>
      <c r="G107" s="45">
        <f t="shared" si="12"/>
        <v>0.65434210526315795</v>
      </c>
    </row>
    <row r="108" spans="1:7" x14ac:dyDescent="0.25">
      <c r="A108" s="21"/>
      <c r="B108" s="21" t="s">
        <v>158</v>
      </c>
      <c r="C108" s="22" t="s">
        <v>159</v>
      </c>
      <c r="D108" s="24">
        <v>15000</v>
      </c>
      <c r="E108" s="24">
        <v>15000</v>
      </c>
      <c r="F108" s="24">
        <v>0</v>
      </c>
      <c r="G108" s="45">
        <f t="shared" si="12"/>
        <v>0</v>
      </c>
    </row>
    <row r="109" spans="1:7" x14ac:dyDescent="0.25">
      <c r="A109" s="21"/>
      <c r="B109" s="21" t="s">
        <v>131</v>
      </c>
      <c r="C109" s="22" t="s">
        <v>132</v>
      </c>
      <c r="D109" s="24">
        <v>31000</v>
      </c>
      <c r="E109" s="24">
        <v>31000</v>
      </c>
      <c r="F109" s="24">
        <v>28820.06</v>
      </c>
      <c r="G109" s="45">
        <f t="shared" si="12"/>
        <v>0.92967935483870967</v>
      </c>
    </row>
    <row r="110" spans="1:7" x14ac:dyDescent="0.25">
      <c r="A110" s="21"/>
      <c r="B110" s="21" t="s">
        <v>160</v>
      </c>
      <c r="C110" s="22" t="s">
        <v>161</v>
      </c>
      <c r="D110" s="24">
        <v>280000</v>
      </c>
      <c r="E110" s="24">
        <v>280000</v>
      </c>
      <c r="F110" s="24">
        <v>161280</v>
      </c>
      <c r="G110" s="45">
        <f t="shared" si="12"/>
        <v>0.57599999999999996</v>
      </c>
    </row>
    <row r="111" spans="1:7" x14ac:dyDescent="0.25">
      <c r="A111" s="21"/>
      <c r="B111" s="21" t="s">
        <v>162</v>
      </c>
      <c r="C111" s="22" t="s">
        <v>163</v>
      </c>
      <c r="D111" s="24">
        <v>400000</v>
      </c>
      <c r="E111" s="24">
        <v>400000</v>
      </c>
      <c r="F111" s="24">
        <v>396265.85</v>
      </c>
      <c r="G111" s="45">
        <f t="shared" si="12"/>
        <v>0.99066462499999997</v>
      </c>
    </row>
    <row r="112" spans="1:7" x14ac:dyDescent="0.25">
      <c r="A112" s="21"/>
      <c r="B112" s="21" t="s">
        <v>122</v>
      </c>
      <c r="C112" s="22" t="s">
        <v>123</v>
      </c>
      <c r="D112" s="24">
        <v>180000</v>
      </c>
      <c r="E112" s="24">
        <v>180000</v>
      </c>
      <c r="F112" s="24">
        <v>223951</v>
      </c>
      <c r="G112" s="45">
        <f t="shared" si="12"/>
        <v>1.2441722222222222</v>
      </c>
    </row>
    <row r="113" spans="1:7" x14ac:dyDescent="0.25">
      <c r="A113" s="21"/>
      <c r="B113" s="21" t="s">
        <v>133</v>
      </c>
      <c r="C113" s="22" t="s">
        <v>134</v>
      </c>
      <c r="D113" s="24">
        <v>1550000</v>
      </c>
      <c r="E113" s="24">
        <v>1550000</v>
      </c>
      <c r="F113" s="24">
        <v>890186.92</v>
      </c>
      <c r="G113" s="45">
        <f t="shared" si="12"/>
        <v>0.57431414193548391</v>
      </c>
    </row>
    <row r="114" spans="1:7" x14ac:dyDescent="0.25">
      <c r="A114" s="21"/>
      <c r="B114" s="21" t="s">
        <v>124</v>
      </c>
      <c r="C114" s="22" t="s">
        <v>125</v>
      </c>
      <c r="D114" s="24">
        <v>1035000</v>
      </c>
      <c r="E114" s="24">
        <v>1035000</v>
      </c>
      <c r="F114" s="24">
        <v>427067.9</v>
      </c>
      <c r="G114" s="45">
        <f t="shared" si="12"/>
        <v>0.41262599033816427</v>
      </c>
    </row>
    <row r="115" spans="1:7" x14ac:dyDescent="0.25">
      <c r="A115" s="21"/>
      <c r="B115" s="21" t="s">
        <v>195</v>
      </c>
      <c r="C115" s="22" t="s">
        <v>196</v>
      </c>
      <c r="D115" s="24">
        <v>0</v>
      </c>
      <c r="E115" s="24">
        <v>0</v>
      </c>
      <c r="F115" s="24">
        <v>222067</v>
      </c>
      <c r="G115" s="45">
        <v>0</v>
      </c>
    </row>
    <row r="116" spans="1:7" x14ac:dyDescent="0.25">
      <c r="A116" s="21"/>
      <c r="B116" s="21" t="s">
        <v>126</v>
      </c>
      <c r="C116" s="22" t="s">
        <v>127</v>
      </c>
      <c r="D116" s="24">
        <v>3169000</v>
      </c>
      <c r="E116" s="24">
        <v>3669000</v>
      </c>
      <c r="F116" s="24">
        <v>1032972.78</v>
      </c>
      <c r="G116" s="45">
        <f t="shared" si="12"/>
        <v>0.28154068683565003</v>
      </c>
    </row>
    <row r="117" spans="1:7" x14ac:dyDescent="0.25">
      <c r="A117" s="15" t="s">
        <v>70</v>
      </c>
      <c r="B117" s="15" t="s">
        <v>4</v>
      </c>
      <c r="C117" s="16" t="s">
        <v>71</v>
      </c>
      <c r="D117" s="18">
        <v>5965800</v>
      </c>
      <c r="E117" s="18">
        <v>5965800</v>
      </c>
      <c r="F117" s="18">
        <v>3232718.18</v>
      </c>
      <c r="G117" s="44">
        <f>F117/E117</f>
        <v>0.54187505112474443</v>
      </c>
    </row>
    <row r="118" spans="1:7" x14ac:dyDescent="0.25">
      <c r="A118" s="21"/>
      <c r="B118" s="21" t="s">
        <v>148</v>
      </c>
      <c r="C118" s="22" t="s">
        <v>149</v>
      </c>
      <c r="D118" s="24">
        <v>120000</v>
      </c>
      <c r="E118" s="24">
        <v>120000</v>
      </c>
      <c r="F118" s="24">
        <v>72600</v>
      </c>
      <c r="G118" s="45">
        <f>F118/E118</f>
        <v>0.60499999999999998</v>
      </c>
    </row>
    <row r="119" spans="1:7" ht="24.75" x14ac:dyDescent="0.25">
      <c r="A119" s="21"/>
      <c r="B119" s="21" t="s">
        <v>150</v>
      </c>
      <c r="C119" s="22" t="s">
        <v>151</v>
      </c>
      <c r="D119" s="24">
        <v>30000</v>
      </c>
      <c r="E119" s="24">
        <v>30000</v>
      </c>
      <c r="F119" s="24">
        <v>19840</v>
      </c>
      <c r="G119" s="45">
        <f t="shared" ref="G119:G130" si="13">F119/E119</f>
        <v>0.66133333333333333</v>
      </c>
    </row>
    <row r="120" spans="1:7" x14ac:dyDescent="0.25">
      <c r="A120" s="21"/>
      <c r="B120" s="21" t="s">
        <v>152</v>
      </c>
      <c r="C120" s="22" t="s">
        <v>153</v>
      </c>
      <c r="D120" s="24">
        <v>10800</v>
      </c>
      <c r="E120" s="24">
        <v>10800</v>
      </c>
      <c r="F120" s="24">
        <v>7200</v>
      </c>
      <c r="G120" s="45">
        <f t="shared" si="13"/>
        <v>0.66666666666666663</v>
      </c>
    </row>
    <row r="121" spans="1:7" x14ac:dyDescent="0.25">
      <c r="A121" s="21"/>
      <c r="B121" s="21" t="s">
        <v>158</v>
      </c>
      <c r="C121" s="22" t="s">
        <v>159</v>
      </c>
      <c r="D121" s="24">
        <v>15000</v>
      </c>
      <c r="E121" s="24">
        <v>15000</v>
      </c>
      <c r="F121" s="24">
        <v>10882.74</v>
      </c>
      <c r="G121" s="45">
        <f t="shared" si="13"/>
        <v>0.72551599999999994</v>
      </c>
    </row>
    <row r="122" spans="1:7" x14ac:dyDescent="0.25">
      <c r="A122" s="21"/>
      <c r="B122" s="21" t="s">
        <v>131</v>
      </c>
      <c r="C122" s="22" t="s">
        <v>132</v>
      </c>
      <c r="D122" s="24">
        <v>30000</v>
      </c>
      <c r="E122" s="24">
        <v>30000</v>
      </c>
      <c r="F122" s="24">
        <v>34029.89</v>
      </c>
      <c r="G122" s="45">
        <f t="shared" si="13"/>
        <v>1.1343296666666667</v>
      </c>
    </row>
    <row r="123" spans="1:7" x14ac:dyDescent="0.25">
      <c r="A123" s="21"/>
      <c r="B123" s="21" t="s">
        <v>160</v>
      </c>
      <c r="C123" s="22" t="s">
        <v>161</v>
      </c>
      <c r="D123" s="24">
        <v>150000</v>
      </c>
      <c r="E123" s="24">
        <v>150000</v>
      </c>
      <c r="F123" s="24">
        <v>61620</v>
      </c>
      <c r="G123" s="45">
        <f t="shared" si="13"/>
        <v>0.4108</v>
      </c>
    </row>
    <row r="124" spans="1:7" x14ac:dyDescent="0.25">
      <c r="A124" s="21"/>
      <c r="B124" s="21" t="s">
        <v>197</v>
      </c>
      <c r="C124" s="22" t="s">
        <v>198</v>
      </c>
      <c r="D124" s="24">
        <v>250000</v>
      </c>
      <c r="E124" s="24">
        <v>250000</v>
      </c>
      <c r="F124" s="24">
        <v>191808.09</v>
      </c>
      <c r="G124" s="45">
        <f t="shared" si="13"/>
        <v>0.76723235999999995</v>
      </c>
    </row>
    <row r="125" spans="1:7" x14ac:dyDescent="0.25">
      <c r="A125" s="21"/>
      <c r="B125" s="21" t="s">
        <v>162</v>
      </c>
      <c r="C125" s="22" t="s">
        <v>163</v>
      </c>
      <c r="D125" s="24">
        <v>250000</v>
      </c>
      <c r="E125" s="24">
        <v>250000</v>
      </c>
      <c r="F125" s="24">
        <v>309085.73</v>
      </c>
      <c r="G125" s="45">
        <f t="shared" si="13"/>
        <v>1.23634292</v>
      </c>
    </row>
    <row r="126" spans="1:7" x14ac:dyDescent="0.25">
      <c r="A126" s="21"/>
      <c r="B126" s="21" t="s">
        <v>122</v>
      </c>
      <c r="C126" s="22" t="s">
        <v>123</v>
      </c>
      <c r="D126" s="24">
        <v>350000</v>
      </c>
      <c r="E126" s="24">
        <v>350000</v>
      </c>
      <c r="F126" s="24">
        <v>450206.28</v>
      </c>
      <c r="G126" s="45">
        <f t="shared" si="13"/>
        <v>1.2863036571428572</v>
      </c>
    </row>
    <row r="127" spans="1:7" x14ac:dyDescent="0.25">
      <c r="A127" s="21"/>
      <c r="B127" s="21" t="s">
        <v>133</v>
      </c>
      <c r="C127" s="22" t="s">
        <v>134</v>
      </c>
      <c r="D127" s="24">
        <v>445000</v>
      </c>
      <c r="E127" s="24">
        <v>445000</v>
      </c>
      <c r="F127" s="24">
        <v>187841.08</v>
      </c>
      <c r="G127" s="45">
        <f t="shared" si="13"/>
        <v>0.42211478651685391</v>
      </c>
    </row>
    <row r="128" spans="1:7" x14ac:dyDescent="0.25">
      <c r="A128" s="21"/>
      <c r="B128" s="21" t="s">
        <v>124</v>
      </c>
      <c r="C128" s="22" t="s">
        <v>125</v>
      </c>
      <c r="D128" s="24">
        <v>500000</v>
      </c>
      <c r="E128" s="24">
        <v>500000</v>
      </c>
      <c r="F128" s="24">
        <v>537931.48</v>
      </c>
      <c r="G128" s="45">
        <f t="shared" si="13"/>
        <v>1.07586296</v>
      </c>
    </row>
    <row r="129" spans="1:7" x14ac:dyDescent="0.25">
      <c r="A129" s="21"/>
      <c r="B129" s="21" t="s">
        <v>195</v>
      </c>
      <c r="C129" s="22" t="s">
        <v>196</v>
      </c>
      <c r="D129" s="24">
        <v>0</v>
      </c>
      <c r="E129" s="24">
        <v>0</v>
      </c>
      <c r="F129" s="24">
        <v>8035</v>
      </c>
      <c r="G129" s="45">
        <v>0</v>
      </c>
    </row>
    <row r="130" spans="1:7" x14ac:dyDescent="0.25">
      <c r="A130" s="21"/>
      <c r="B130" s="21" t="s">
        <v>126</v>
      </c>
      <c r="C130" s="22" t="s">
        <v>127</v>
      </c>
      <c r="D130" s="24">
        <v>3815000</v>
      </c>
      <c r="E130" s="24">
        <v>3815000</v>
      </c>
      <c r="F130" s="24">
        <v>1341637.8899999999</v>
      </c>
      <c r="G130" s="45">
        <f t="shared" si="13"/>
        <v>0.35167441415465267</v>
      </c>
    </row>
    <row r="131" spans="1:7" x14ac:dyDescent="0.25">
      <c r="A131" s="15" t="s">
        <v>72</v>
      </c>
      <c r="B131" s="15" t="s">
        <v>4</v>
      </c>
      <c r="C131" s="16" t="s">
        <v>73</v>
      </c>
      <c r="D131" s="18">
        <v>4500000</v>
      </c>
      <c r="E131" s="18">
        <v>4500000</v>
      </c>
      <c r="F131" s="18">
        <v>344341.22</v>
      </c>
      <c r="G131" s="44">
        <f>F131/E131</f>
        <v>7.6520271111111107E-2</v>
      </c>
    </row>
    <row r="132" spans="1:7" x14ac:dyDescent="0.25">
      <c r="A132" s="21"/>
      <c r="B132" s="21" t="s">
        <v>126</v>
      </c>
      <c r="C132" s="22" t="s">
        <v>127</v>
      </c>
      <c r="D132" s="24">
        <v>4500000</v>
      </c>
      <c r="E132" s="24">
        <v>4500000</v>
      </c>
      <c r="F132" s="24">
        <v>344341.22</v>
      </c>
      <c r="G132" s="45">
        <f>F132/E132</f>
        <v>7.6520271111111107E-2</v>
      </c>
    </row>
    <row r="133" spans="1:7" x14ac:dyDescent="0.25">
      <c r="A133" s="15" t="s">
        <v>74</v>
      </c>
      <c r="B133" s="15" t="s">
        <v>4</v>
      </c>
      <c r="C133" s="16" t="s">
        <v>75</v>
      </c>
      <c r="D133" s="18">
        <v>1400000</v>
      </c>
      <c r="E133" s="18">
        <v>1540000</v>
      </c>
      <c r="F133" s="18">
        <v>119894</v>
      </c>
      <c r="G133" s="44">
        <f>F133/E133</f>
        <v>7.7853246753246758E-2</v>
      </c>
    </row>
    <row r="134" spans="1:7" x14ac:dyDescent="0.25">
      <c r="A134" s="21"/>
      <c r="B134" s="21" t="s">
        <v>148</v>
      </c>
      <c r="C134" s="22" t="s">
        <v>149</v>
      </c>
      <c r="D134" s="24">
        <v>60000</v>
      </c>
      <c r="E134" s="24">
        <v>60000</v>
      </c>
      <c r="F134" s="24">
        <v>61280</v>
      </c>
      <c r="G134" s="45">
        <f>F134/E134</f>
        <v>1.0213333333333334</v>
      </c>
    </row>
    <row r="135" spans="1:7" x14ac:dyDescent="0.25">
      <c r="A135" s="21"/>
      <c r="B135" s="21" t="s">
        <v>122</v>
      </c>
      <c r="C135" s="22" t="s">
        <v>123</v>
      </c>
      <c r="D135" s="24">
        <v>30000</v>
      </c>
      <c r="E135" s="24">
        <v>30000</v>
      </c>
      <c r="F135" s="24">
        <v>31414</v>
      </c>
      <c r="G135" s="45">
        <f t="shared" ref="G135:G138" si="14">F135/E135</f>
        <v>1.0471333333333332</v>
      </c>
    </row>
    <row r="136" spans="1:7" x14ac:dyDescent="0.25">
      <c r="A136" s="21"/>
      <c r="B136" s="21" t="s">
        <v>133</v>
      </c>
      <c r="C136" s="22" t="s">
        <v>134</v>
      </c>
      <c r="D136" s="24">
        <v>80000</v>
      </c>
      <c r="E136" s="24">
        <v>80000</v>
      </c>
      <c r="F136" s="24">
        <v>0</v>
      </c>
      <c r="G136" s="45">
        <f t="shared" si="14"/>
        <v>0</v>
      </c>
    </row>
    <row r="137" spans="1:7" x14ac:dyDescent="0.25">
      <c r="A137" s="21"/>
      <c r="B137" s="21" t="s">
        <v>124</v>
      </c>
      <c r="C137" s="22" t="s">
        <v>125</v>
      </c>
      <c r="D137" s="24">
        <v>30000</v>
      </c>
      <c r="E137" s="24">
        <v>30000</v>
      </c>
      <c r="F137" s="24">
        <v>0</v>
      </c>
      <c r="G137" s="45">
        <f t="shared" si="14"/>
        <v>0</v>
      </c>
    </row>
    <row r="138" spans="1:7" x14ac:dyDescent="0.25">
      <c r="A138" s="21"/>
      <c r="B138" s="21" t="s">
        <v>126</v>
      </c>
      <c r="C138" s="22" t="s">
        <v>127</v>
      </c>
      <c r="D138" s="24">
        <v>1200000</v>
      </c>
      <c r="E138" s="24">
        <v>1340000</v>
      </c>
      <c r="F138" s="24">
        <v>27200</v>
      </c>
      <c r="G138" s="45">
        <f t="shared" si="14"/>
        <v>2.0298507462686566E-2</v>
      </c>
    </row>
    <row r="139" spans="1:7" x14ac:dyDescent="0.25">
      <c r="A139" s="15" t="s">
        <v>199</v>
      </c>
      <c r="B139" s="15" t="s">
        <v>4</v>
      </c>
      <c r="C139" s="16" t="s">
        <v>200</v>
      </c>
      <c r="D139" s="18">
        <v>630000</v>
      </c>
      <c r="E139" s="18">
        <v>630000</v>
      </c>
      <c r="F139" s="18">
        <v>295200</v>
      </c>
      <c r="G139" s="44">
        <f>F139/E139</f>
        <v>0.46857142857142858</v>
      </c>
    </row>
    <row r="140" spans="1:7" x14ac:dyDescent="0.25">
      <c r="A140" s="21"/>
      <c r="B140" s="21" t="s">
        <v>201</v>
      </c>
      <c r="C140" s="22" t="s">
        <v>202</v>
      </c>
      <c r="D140" s="24">
        <v>630000</v>
      </c>
      <c r="E140" s="24">
        <v>630000</v>
      </c>
      <c r="F140" s="24">
        <v>295200</v>
      </c>
      <c r="G140" s="45">
        <f>F140/E140</f>
        <v>0.46857142857142858</v>
      </c>
    </row>
    <row r="141" spans="1:7" x14ac:dyDescent="0.25">
      <c r="A141" s="15" t="s">
        <v>76</v>
      </c>
      <c r="B141" s="15" t="s">
        <v>4</v>
      </c>
      <c r="C141" s="16" t="s">
        <v>77</v>
      </c>
      <c r="D141" s="18">
        <v>23590000</v>
      </c>
      <c r="E141" s="18">
        <v>29664000</v>
      </c>
      <c r="F141" s="18">
        <v>25923280.039999999</v>
      </c>
      <c r="G141" s="44">
        <f>F141/E141</f>
        <v>0.87389698085221146</v>
      </c>
    </row>
    <row r="142" spans="1:7" x14ac:dyDescent="0.25">
      <c r="A142" s="21"/>
      <c r="B142" s="21" t="s">
        <v>203</v>
      </c>
      <c r="C142" s="22" t="s">
        <v>204</v>
      </c>
      <c r="D142" s="24">
        <v>450000</v>
      </c>
      <c r="E142" s="24">
        <v>450000</v>
      </c>
      <c r="F142" s="24">
        <v>413892.23</v>
      </c>
      <c r="G142" s="45">
        <f>F142/E142</f>
        <v>0.91976051111111112</v>
      </c>
    </row>
    <row r="143" spans="1:7" x14ac:dyDescent="0.25">
      <c r="A143" s="21"/>
      <c r="B143" s="21" t="s">
        <v>133</v>
      </c>
      <c r="C143" s="22" t="s">
        <v>134</v>
      </c>
      <c r="D143" s="24">
        <v>150000</v>
      </c>
      <c r="E143" s="24">
        <v>230000</v>
      </c>
      <c r="F143" s="24">
        <v>210343.61</v>
      </c>
      <c r="G143" s="45">
        <f t="shared" ref="G143:G146" si="15">F143/E143</f>
        <v>0.91453743478260863</v>
      </c>
    </row>
    <row r="144" spans="1:7" x14ac:dyDescent="0.25">
      <c r="A144" s="21"/>
      <c r="B144" s="21" t="s">
        <v>139</v>
      </c>
      <c r="C144" s="22" t="s">
        <v>140</v>
      </c>
      <c r="D144" s="24">
        <v>22590000</v>
      </c>
      <c r="E144" s="24">
        <v>22590000</v>
      </c>
      <c r="F144" s="24">
        <v>22590000</v>
      </c>
      <c r="G144" s="45">
        <f t="shared" si="15"/>
        <v>1</v>
      </c>
    </row>
    <row r="145" spans="1:7" x14ac:dyDescent="0.25">
      <c r="A145" s="21"/>
      <c r="B145" s="21" t="s">
        <v>126</v>
      </c>
      <c r="C145" s="22" t="s">
        <v>127</v>
      </c>
      <c r="D145" s="24">
        <v>100000</v>
      </c>
      <c r="E145" s="24">
        <v>6094000</v>
      </c>
      <c r="F145" s="24">
        <v>2612244.2000000002</v>
      </c>
      <c r="G145" s="45">
        <f t="shared" si="15"/>
        <v>0.4286583852970135</v>
      </c>
    </row>
    <row r="146" spans="1:7" x14ac:dyDescent="0.25">
      <c r="A146" s="21"/>
      <c r="B146" s="21" t="s">
        <v>205</v>
      </c>
      <c r="C146" s="22" t="s">
        <v>206</v>
      </c>
      <c r="D146" s="24">
        <v>300000</v>
      </c>
      <c r="E146" s="24">
        <v>300000</v>
      </c>
      <c r="F146" s="24">
        <v>96800</v>
      </c>
      <c r="G146" s="45">
        <f t="shared" si="15"/>
        <v>0.32266666666666666</v>
      </c>
    </row>
    <row r="147" spans="1:7" x14ac:dyDescent="0.25">
      <c r="A147" s="15" t="s">
        <v>207</v>
      </c>
      <c r="B147" s="15" t="s">
        <v>4</v>
      </c>
      <c r="C147" s="16" t="s">
        <v>208</v>
      </c>
      <c r="D147" s="18">
        <v>200000</v>
      </c>
      <c r="E147" s="18">
        <v>200000</v>
      </c>
      <c r="F147" s="18">
        <v>151326.48000000001</v>
      </c>
      <c r="G147" s="44">
        <f>F147/E147</f>
        <v>0.75663240000000009</v>
      </c>
    </row>
    <row r="148" spans="1:7" x14ac:dyDescent="0.25">
      <c r="A148" s="21"/>
      <c r="B148" s="21" t="s">
        <v>133</v>
      </c>
      <c r="C148" s="22" t="s">
        <v>134</v>
      </c>
      <c r="D148" s="24">
        <v>200000</v>
      </c>
      <c r="E148" s="24">
        <v>200000</v>
      </c>
      <c r="F148" s="24">
        <v>151326.48000000001</v>
      </c>
      <c r="G148" s="45">
        <f>F148/E148</f>
        <v>0.75663240000000009</v>
      </c>
    </row>
    <row r="149" spans="1:7" x14ac:dyDescent="0.25">
      <c r="A149" s="15" t="s">
        <v>83</v>
      </c>
      <c r="B149" s="15" t="s">
        <v>4</v>
      </c>
      <c r="C149" s="16" t="s">
        <v>84</v>
      </c>
      <c r="D149" s="18">
        <v>7250000</v>
      </c>
      <c r="E149" s="18">
        <v>7250000</v>
      </c>
      <c r="F149" s="18">
        <v>4168564.61</v>
      </c>
      <c r="G149" s="44">
        <f>F149/E149</f>
        <v>0.5749744289655172</v>
      </c>
    </row>
    <row r="150" spans="1:7" x14ac:dyDescent="0.25">
      <c r="A150" s="21"/>
      <c r="B150" s="21" t="s">
        <v>131</v>
      </c>
      <c r="C150" s="22" t="s">
        <v>132</v>
      </c>
      <c r="D150" s="24">
        <v>60000</v>
      </c>
      <c r="E150" s="24">
        <v>60000</v>
      </c>
      <c r="F150" s="24">
        <v>46071.6</v>
      </c>
      <c r="G150" s="45">
        <f>F150/E150</f>
        <v>0.76785999999999999</v>
      </c>
    </row>
    <row r="151" spans="1:7" x14ac:dyDescent="0.25">
      <c r="A151" s="21"/>
      <c r="B151" s="21" t="s">
        <v>203</v>
      </c>
      <c r="C151" s="22" t="s">
        <v>204</v>
      </c>
      <c r="D151" s="24">
        <v>140000</v>
      </c>
      <c r="E151" s="24">
        <v>140000</v>
      </c>
      <c r="F151" s="24">
        <v>83490</v>
      </c>
      <c r="G151" s="45">
        <f t="shared" ref="G151:G153" si="16">F151/E151</f>
        <v>0.59635714285714281</v>
      </c>
    </row>
    <row r="152" spans="1:7" x14ac:dyDescent="0.25">
      <c r="A152" s="21"/>
      <c r="B152" s="21" t="s">
        <v>133</v>
      </c>
      <c r="C152" s="22" t="s">
        <v>134</v>
      </c>
      <c r="D152" s="24">
        <v>6650000</v>
      </c>
      <c r="E152" s="24">
        <v>6650000</v>
      </c>
      <c r="F152" s="24">
        <v>3739116.56</v>
      </c>
      <c r="G152" s="45">
        <f t="shared" si="16"/>
        <v>0.56227316691729323</v>
      </c>
    </row>
    <row r="153" spans="1:7" x14ac:dyDescent="0.25">
      <c r="A153" s="21"/>
      <c r="B153" s="21" t="s">
        <v>126</v>
      </c>
      <c r="C153" s="22" t="s">
        <v>127</v>
      </c>
      <c r="D153" s="24">
        <v>400000</v>
      </c>
      <c r="E153" s="24">
        <v>400000</v>
      </c>
      <c r="F153" s="24">
        <v>299886.45</v>
      </c>
      <c r="G153" s="45">
        <f t="shared" si="16"/>
        <v>0.74971612500000007</v>
      </c>
    </row>
    <row r="154" spans="1:7" x14ac:dyDescent="0.25">
      <c r="A154" s="15" t="s">
        <v>209</v>
      </c>
      <c r="B154" s="15" t="s">
        <v>4</v>
      </c>
      <c r="C154" s="16" t="s">
        <v>210</v>
      </c>
      <c r="D154" s="18">
        <v>34000</v>
      </c>
      <c r="E154" s="18">
        <v>34000</v>
      </c>
      <c r="F154" s="18">
        <v>0</v>
      </c>
      <c r="G154" s="44">
        <f>F154/E154</f>
        <v>0</v>
      </c>
    </row>
    <row r="155" spans="1:7" x14ac:dyDescent="0.25">
      <c r="A155" s="21"/>
      <c r="B155" s="21" t="s">
        <v>148</v>
      </c>
      <c r="C155" s="22" t="s">
        <v>149</v>
      </c>
      <c r="D155" s="24">
        <v>10000</v>
      </c>
      <c r="E155" s="24">
        <v>10000</v>
      </c>
      <c r="F155" s="24">
        <v>0</v>
      </c>
      <c r="G155" s="45">
        <f>F155/E155</f>
        <v>0</v>
      </c>
    </row>
    <row r="156" spans="1:7" x14ac:dyDescent="0.25">
      <c r="A156" s="21"/>
      <c r="B156" s="21" t="s">
        <v>131</v>
      </c>
      <c r="C156" s="22" t="s">
        <v>132</v>
      </c>
      <c r="D156" s="24">
        <v>8000</v>
      </c>
      <c r="E156" s="24">
        <v>8000</v>
      </c>
      <c r="F156" s="24">
        <v>0</v>
      </c>
      <c r="G156" s="45">
        <f t="shared" ref="G156:G157" si="17">F156/E156</f>
        <v>0</v>
      </c>
    </row>
    <row r="157" spans="1:7" x14ac:dyDescent="0.25">
      <c r="A157" s="21"/>
      <c r="B157" s="21" t="s">
        <v>133</v>
      </c>
      <c r="C157" s="22" t="s">
        <v>134</v>
      </c>
      <c r="D157" s="24">
        <v>16000</v>
      </c>
      <c r="E157" s="24">
        <v>16000</v>
      </c>
      <c r="F157" s="24">
        <v>0</v>
      </c>
      <c r="G157" s="45">
        <f t="shared" si="17"/>
        <v>0</v>
      </c>
    </row>
    <row r="158" spans="1:7" x14ac:dyDescent="0.25">
      <c r="A158" s="15" t="s">
        <v>211</v>
      </c>
      <c r="B158" s="15" t="s">
        <v>4</v>
      </c>
      <c r="C158" s="16" t="s">
        <v>212</v>
      </c>
      <c r="D158" s="18">
        <v>8900000</v>
      </c>
      <c r="E158" s="18">
        <v>8900000</v>
      </c>
      <c r="F158" s="18">
        <v>172334</v>
      </c>
      <c r="G158" s="44">
        <f>F158/E158</f>
        <v>1.9363370786516853E-2</v>
      </c>
    </row>
    <row r="159" spans="1:7" x14ac:dyDescent="0.25">
      <c r="A159" s="21"/>
      <c r="B159" s="21" t="s">
        <v>126</v>
      </c>
      <c r="C159" s="22" t="s">
        <v>127</v>
      </c>
      <c r="D159" s="24">
        <v>8900000</v>
      </c>
      <c r="E159" s="24">
        <v>8900000</v>
      </c>
      <c r="F159" s="24">
        <v>172334</v>
      </c>
      <c r="G159" s="45">
        <f>F159/E159</f>
        <v>1.9363370786516853E-2</v>
      </c>
    </row>
    <row r="160" spans="1:7" x14ac:dyDescent="0.25">
      <c r="A160" s="15" t="s">
        <v>85</v>
      </c>
      <c r="B160" s="15" t="s">
        <v>4</v>
      </c>
      <c r="C160" s="16" t="s">
        <v>86</v>
      </c>
      <c r="D160" s="18">
        <v>2930000</v>
      </c>
      <c r="E160" s="18">
        <v>3014607</v>
      </c>
      <c r="F160" s="18">
        <v>1292517.1499999999</v>
      </c>
      <c r="G160" s="44">
        <f>F160/E160</f>
        <v>0.4287514591454209</v>
      </c>
    </row>
    <row r="161" spans="1:7" x14ac:dyDescent="0.25">
      <c r="A161" s="21"/>
      <c r="B161" s="21" t="s">
        <v>148</v>
      </c>
      <c r="C161" s="22" t="s">
        <v>149</v>
      </c>
      <c r="D161" s="24">
        <v>100000</v>
      </c>
      <c r="E161" s="24">
        <v>100000</v>
      </c>
      <c r="F161" s="24">
        <v>0</v>
      </c>
      <c r="G161" s="45">
        <f>F161/E161</f>
        <v>0</v>
      </c>
    </row>
    <row r="162" spans="1:7" x14ac:dyDescent="0.25">
      <c r="A162" s="21"/>
      <c r="B162" s="21" t="s">
        <v>158</v>
      </c>
      <c r="C162" s="22" t="s">
        <v>159</v>
      </c>
      <c r="D162" s="24">
        <v>450000</v>
      </c>
      <c r="E162" s="24">
        <v>450000</v>
      </c>
      <c r="F162" s="24">
        <v>384616.52</v>
      </c>
      <c r="G162" s="45">
        <f t="shared" ref="G162:G166" si="18">F162/E162</f>
        <v>0.85470337777777783</v>
      </c>
    </row>
    <row r="163" spans="1:7" x14ac:dyDescent="0.25">
      <c r="A163" s="21"/>
      <c r="B163" s="21" t="s">
        <v>131</v>
      </c>
      <c r="C163" s="22" t="s">
        <v>132</v>
      </c>
      <c r="D163" s="24">
        <v>120000</v>
      </c>
      <c r="E163" s="24">
        <v>126000</v>
      </c>
      <c r="F163" s="24">
        <v>47364.07</v>
      </c>
      <c r="G163" s="45">
        <f t="shared" si="18"/>
        <v>0.37590531746031747</v>
      </c>
    </row>
    <row r="164" spans="1:7" x14ac:dyDescent="0.25">
      <c r="A164" s="21"/>
      <c r="B164" s="21" t="s">
        <v>133</v>
      </c>
      <c r="C164" s="22" t="s">
        <v>134</v>
      </c>
      <c r="D164" s="24">
        <v>1640000</v>
      </c>
      <c r="E164" s="24">
        <v>1718607</v>
      </c>
      <c r="F164" s="24">
        <v>734113.95</v>
      </c>
      <c r="G164" s="45">
        <f t="shared" si="18"/>
        <v>0.42715638304743314</v>
      </c>
    </row>
    <row r="165" spans="1:7" x14ac:dyDescent="0.25">
      <c r="A165" s="21"/>
      <c r="B165" s="21" t="s">
        <v>124</v>
      </c>
      <c r="C165" s="22" t="s">
        <v>125</v>
      </c>
      <c r="D165" s="24">
        <v>210000</v>
      </c>
      <c r="E165" s="24">
        <v>210000</v>
      </c>
      <c r="F165" s="24">
        <v>87422.61</v>
      </c>
      <c r="G165" s="45">
        <f t="shared" si="18"/>
        <v>0.41629814285714284</v>
      </c>
    </row>
    <row r="166" spans="1:7" x14ac:dyDescent="0.25">
      <c r="A166" s="21"/>
      <c r="B166" s="21" t="s">
        <v>126</v>
      </c>
      <c r="C166" s="22" t="s">
        <v>127</v>
      </c>
      <c r="D166" s="24">
        <v>410000</v>
      </c>
      <c r="E166" s="24">
        <v>410000</v>
      </c>
      <c r="F166" s="24">
        <v>39000</v>
      </c>
      <c r="G166" s="45">
        <f t="shared" si="18"/>
        <v>9.5121951219512196E-2</v>
      </c>
    </row>
    <row r="167" spans="1:7" x14ac:dyDescent="0.25">
      <c r="A167" s="15" t="s">
        <v>213</v>
      </c>
      <c r="B167" s="15" t="s">
        <v>4</v>
      </c>
      <c r="C167" s="16" t="s">
        <v>214</v>
      </c>
      <c r="D167" s="18">
        <v>20000</v>
      </c>
      <c r="E167" s="18">
        <v>20000</v>
      </c>
      <c r="F167" s="18">
        <v>11616</v>
      </c>
      <c r="G167" s="44">
        <f t="shared" ref="G167:G173" si="19">F167/E167</f>
        <v>0.58079999999999998</v>
      </c>
    </row>
    <row r="168" spans="1:7" x14ac:dyDescent="0.25">
      <c r="A168" s="21"/>
      <c r="B168" s="21" t="s">
        <v>133</v>
      </c>
      <c r="C168" s="22" t="s">
        <v>134</v>
      </c>
      <c r="D168" s="24">
        <v>20000</v>
      </c>
      <c r="E168" s="24">
        <v>20000</v>
      </c>
      <c r="F168" s="24">
        <v>11616</v>
      </c>
      <c r="G168" s="45">
        <f t="shared" si="19"/>
        <v>0.58079999999999998</v>
      </c>
    </row>
    <row r="169" spans="1:7" ht="24.75" x14ac:dyDescent="0.25">
      <c r="A169" s="15" t="s">
        <v>215</v>
      </c>
      <c r="B169" s="15" t="s">
        <v>4</v>
      </c>
      <c r="C169" s="16" t="s">
        <v>216</v>
      </c>
      <c r="D169" s="18">
        <v>558000</v>
      </c>
      <c r="E169" s="18">
        <v>698000</v>
      </c>
      <c r="F169" s="18">
        <v>197127.89</v>
      </c>
      <c r="G169" s="44">
        <f t="shared" si="19"/>
        <v>0.28241818051575934</v>
      </c>
    </row>
    <row r="170" spans="1:7" x14ac:dyDescent="0.25">
      <c r="A170" s="21"/>
      <c r="B170" s="21" t="s">
        <v>135</v>
      </c>
      <c r="C170" s="22" t="s">
        <v>136</v>
      </c>
      <c r="D170" s="24">
        <v>558000</v>
      </c>
      <c r="E170" s="24">
        <v>658000</v>
      </c>
      <c r="F170" s="24">
        <v>189780.5</v>
      </c>
      <c r="G170" s="45">
        <f t="shared" si="19"/>
        <v>0.28842021276595747</v>
      </c>
    </row>
    <row r="171" spans="1:7" x14ac:dyDescent="0.25">
      <c r="A171" s="21"/>
      <c r="B171" s="21" t="s">
        <v>181</v>
      </c>
      <c r="C171" s="22" t="s">
        <v>182</v>
      </c>
      <c r="D171" s="24">
        <v>0</v>
      </c>
      <c r="E171" s="24">
        <v>40000</v>
      </c>
      <c r="F171" s="24">
        <v>7347.39</v>
      </c>
      <c r="G171" s="45">
        <f t="shared" si="19"/>
        <v>0.18368475000000001</v>
      </c>
    </row>
    <row r="172" spans="1:7" x14ac:dyDescent="0.25">
      <c r="A172" s="15" t="s">
        <v>101</v>
      </c>
      <c r="B172" s="15" t="s">
        <v>4</v>
      </c>
      <c r="C172" s="16" t="s">
        <v>102</v>
      </c>
      <c r="D172" s="18">
        <v>2593200</v>
      </c>
      <c r="E172" s="18">
        <v>2689625.46</v>
      </c>
      <c r="F172" s="18">
        <v>1843998.74</v>
      </c>
      <c r="G172" s="44">
        <f t="shared" si="19"/>
        <v>0.6855968488638563</v>
      </c>
    </row>
    <row r="173" spans="1:7" ht="24.75" x14ac:dyDescent="0.25">
      <c r="A173" s="21"/>
      <c r="B173" s="21" t="s">
        <v>146</v>
      </c>
      <c r="C173" s="22" t="s">
        <v>147</v>
      </c>
      <c r="D173" s="24">
        <v>1180000</v>
      </c>
      <c r="E173" s="24">
        <v>1180000</v>
      </c>
      <c r="F173" s="24">
        <v>808474</v>
      </c>
      <c r="G173" s="45">
        <f t="shared" si="19"/>
        <v>0.68514745762711859</v>
      </c>
    </row>
    <row r="174" spans="1:7" x14ac:dyDescent="0.25">
      <c r="A174" s="21"/>
      <c r="B174" s="21" t="s">
        <v>148</v>
      </c>
      <c r="C174" s="22" t="s">
        <v>149</v>
      </c>
      <c r="D174" s="24">
        <v>0</v>
      </c>
      <c r="E174" s="24">
        <v>0</v>
      </c>
      <c r="F174" s="24">
        <v>765</v>
      </c>
      <c r="G174" s="45">
        <v>0</v>
      </c>
    </row>
    <row r="175" spans="1:7" ht="24.75" x14ac:dyDescent="0.25">
      <c r="A175" s="21"/>
      <c r="B175" s="21" t="s">
        <v>150</v>
      </c>
      <c r="C175" s="22" t="s">
        <v>151</v>
      </c>
      <c r="D175" s="24">
        <v>293000</v>
      </c>
      <c r="E175" s="24">
        <v>293000</v>
      </c>
      <c r="F175" s="24">
        <v>194940.3</v>
      </c>
      <c r="G175" s="45">
        <f t="shared" ref="G175:G186" si="20">F175/E175</f>
        <v>0.66532525597269621</v>
      </c>
    </row>
    <row r="176" spans="1:7" x14ac:dyDescent="0.25">
      <c r="A176" s="21"/>
      <c r="B176" s="21" t="s">
        <v>152</v>
      </c>
      <c r="C176" s="22" t="s">
        <v>153</v>
      </c>
      <c r="D176" s="24">
        <v>106200</v>
      </c>
      <c r="E176" s="24">
        <v>106200</v>
      </c>
      <c r="F176" s="24">
        <v>70562.5</v>
      </c>
      <c r="G176" s="45">
        <f t="shared" si="20"/>
        <v>0.66443032015065917</v>
      </c>
    </row>
    <row r="177" spans="1:7" x14ac:dyDescent="0.25">
      <c r="A177" s="21"/>
      <c r="B177" s="21" t="s">
        <v>217</v>
      </c>
      <c r="C177" s="22" t="s">
        <v>218</v>
      </c>
      <c r="D177" s="24">
        <v>8000</v>
      </c>
      <c r="E177" s="24">
        <v>8000</v>
      </c>
      <c r="F177" s="24">
        <v>5335</v>
      </c>
      <c r="G177" s="45">
        <f t="shared" si="20"/>
        <v>0.666875</v>
      </c>
    </row>
    <row r="178" spans="1:7" x14ac:dyDescent="0.25">
      <c r="A178" s="21"/>
      <c r="B178" s="21" t="s">
        <v>158</v>
      </c>
      <c r="C178" s="22" t="s">
        <v>159</v>
      </c>
      <c r="D178" s="24">
        <v>30000</v>
      </c>
      <c r="E178" s="24">
        <v>30000</v>
      </c>
      <c r="F178" s="24">
        <v>9153</v>
      </c>
      <c r="G178" s="45">
        <f t="shared" si="20"/>
        <v>0.30509999999999998</v>
      </c>
    </row>
    <row r="179" spans="1:7" x14ac:dyDescent="0.25">
      <c r="A179" s="21"/>
      <c r="B179" s="21" t="s">
        <v>131</v>
      </c>
      <c r="C179" s="22" t="s">
        <v>132</v>
      </c>
      <c r="D179" s="24">
        <v>13000</v>
      </c>
      <c r="E179" s="24">
        <v>13000</v>
      </c>
      <c r="F179" s="24">
        <v>6992.18</v>
      </c>
      <c r="G179" s="45">
        <f t="shared" si="20"/>
        <v>0.53786</v>
      </c>
    </row>
    <row r="180" spans="1:7" x14ac:dyDescent="0.25">
      <c r="A180" s="21"/>
      <c r="B180" s="21" t="s">
        <v>219</v>
      </c>
      <c r="C180" s="22" t="s">
        <v>220</v>
      </c>
      <c r="D180" s="24">
        <v>10000</v>
      </c>
      <c r="E180" s="24">
        <v>10000</v>
      </c>
      <c r="F180" s="24">
        <v>20974.23</v>
      </c>
      <c r="G180" s="45">
        <f t="shared" si="20"/>
        <v>2.097423</v>
      </c>
    </row>
    <row r="181" spans="1:7" x14ac:dyDescent="0.25">
      <c r="A181" s="21"/>
      <c r="B181" s="21" t="s">
        <v>166</v>
      </c>
      <c r="C181" s="22" t="s">
        <v>167</v>
      </c>
      <c r="D181" s="24">
        <v>25000</v>
      </c>
      <c r="E181" s="24">
        <v>25000</v>
      </c>
      <c r="F181" s="24">
        <v>4800</v>
      </c>
      <c r="G181" s="45">
        <f t="shared" si="20"/>
        <v>0.192</v>
      </c>
    </row>
    <row r="182" spans="1:7" x14ac:dyDescent="0.25">
      <c r="A182" s="21"/>
      <c r="B182" s="21" t="s">
        <v>133</v>
      </c>
      <c r="C182" s="22" t="s">
        <v>134</v>
      </c>
      <c r="D182" s="24">
        <v>927000</v>
      </c>
      <c r="E182" s="24">
        <v>927000</v>
      </c>
      <c r="F182" s="24">
        <v>709229.01</v>
      </c>
      <c r="G182" s="45">
        <f t="shared" si="20"/>
        <v>0.76507983818770231</v>
      </c>
    </row>
    <row r="183" spans="1:7" x14ac:dyDescent="0.25">
      <c r="A183" s="21"/>
      <c r="B183" s="21" t="s">
        <v>168</v>
      </c>
      <c r="C183" s="22" t="s">
        <v>169</v>
      </c>
      <c r="D183" s="24">
        <v>1000</v>
      </c>
      <c r="E183" s="24">
        <v>1000</v>
      </c>
      <c r="F183" s="24">
        <v>0</v>
      </c>
      <c r="G183" s="45">
        <f t="shared" si="20"/>
        <v>0</v>
      </c>
    </row>
    <row r="184" spans="1:7" x14ac:dyDescent="0.25">
      <c r="A184" s="21"/>
      <c r="B184" s="21" t="s">
        <v>170</v>
      </c>
      <c r="C184" s="22" t="s">
        <v>171</v>
      </c>
      <c r="D184" s="24">
        <v>0</v>
      </c>
      <c r="E184" s="24">
        <v>30000</v>
      </c>
      <c r="F184" s="24">
        <v>7773.52</v>
      </c>
      <c r="G184" s="45">
        <f t="shared" si="20"/>
        <v>0.25911733333333337</v>
      </c>
    </row>
    <row r="185" spans="1:7" x14ac:dyDescent="0.25">
      <c r="A185" s="21"/>
      <c r="B185" s="21" t="s">
        <v>172</v>
      </c>
      <c r="C185" s="22" t="s">
        <v>173</v>
      </c>
      <c r="D185" s="24">
        <v>0</v>
      </c>
      <c r="E185" s="24">
        <v>0</v>
      </c>
      <c r="F185" s="24">
        <v>5000</v>
      </c>
      <c r="G185" s="45">
        <v>0</v>
      </c>
    </row>
    <row r="186" spans="1:7" x14ac:dyDescent="0.25">
      <c r="A186" s="21"/>
      <c r="B186" s="21" t="s">
        <v>135</v>
      </c>
      <c r="C186" s="22" t="s">
        <v>136</v>
      </c>
      <c r="D186" s="24">
        <v>0</v>
      </c>
      <c r="E186" s="24">
        <v>66425.460000000006</v>
      </c>
      <c r="F186" s="24">
        <v>0</v>
      </c>
      <c r="G186" s="45">
        <f t="shared" si="20"/>
        <v>0</v>
      </c>
    </row>
    <row r="187" spans="1:7" x14ac:dyDescent="0.25">
      <c r="A187" s="15" t="s">
        <v>221</v>
      </c>
      <c r="B187" s="15" t="s">
        <v>4</v>
      </c>
      <c r="C187" s="16" t="s">
        <v>222</v>
      </c>
      <c r="D187" s="18">
        <v>100000</v>
      </c>
      <c r="E187" s="18">
        <v>100000</v>
      </c>
      <c r="F187" s="18">
        <v>0</v>
      </c>
      <c r="G187" s="44">
        <f>F187/E187</f>
        <v>0</v>
      </c>
    </row>
    <row r="188" spans="1:7" x14ac:dyDescent="0.25">
      <c r="A188" s="21"/>
      <c r="B188" s="21" t="s">
        <v>223</v>
      </c>
      <c r="C188" s="22" t="s">
        <v>224</v>
      </c>
      <c r="D188" s="24">
        <v>100000</v>
      </c>
      <c r="E188" s="24">
        <v>100000</v>
      </c>
      <c r="F188" s="24">
        <v>0</v>
      </c>
      <c r="G188" s="45">
        <f>F188/E188</f>
        <v>0</v>
      </c>
    </row>
    <row r="189" spans="1:7" x14ac:dyDescent="0.25">
      <c r="A189" s="15" t="s">
        <v>103</v>
      </c>
      <c r="B189" s="15" t="s">
        <v>4</v>
      </c>
      <c r="C189" s="16" t="s">
        <v>104</v>
      </c>
      <c r="D189" s="18">
        <v>10189460</v>
      </c>
      <c r="E189" s="18">
        <v>10189790</v>
      </c>
      <c r="F189" s="18">
        <v>5227304.1100000003</v>
      </c>
      <c r="G189" s="44">
        <f>F189/E189</f>
        <v>0.51299429232594596</v>
      </c>
    </row>
    <row r="190" spans="1:7" ht="24.75" x14ac:dyDescent="0.25">
      <c r="A190" s="21"/>
      <c r="B190" s="21" t="s">
        <v>146</v>
      </c>
      <c r="C190" s="22" t="s">
        <v>147</v>
      </c>
      <c r="D190" s="24">
        <v>6650000</v>
      </c>
      <c r="E190" s="24">
        <v>6650000</v>
      </c>
      <c r="F190" s="24">
        <v>3369583</v>
      </c>
      <c r="G190" s="45">
        <f>F190/E190</f>
        <v>0.50670421052631576</v>
      </c>
    </row>
    <row r="191" spans="1:7" x14ac:dyDescent="0.25">
      <c r="A191" s="21"/>
      <c r="B191" s="21" t="s">
        <v>148</v>
      </c>
      <c r="C191" s="22" t="s">
        <v>149</v>
      </c>
      <c r="D191" s="24">
        <v>55000</v>
      </c>
      <c r="E191" s="24">
        <v>55000</v>
      </c>
      <c r="F191" s="24">
        <v>63426</v>
      </c>
      <c r="G191" s="45">
        <f t="shared" ref="G191:G210" si="21">F191/E191</f>
        <v>1.1532</v>
      </c>
    </row>
    <row r="192" spans="1:7" ht="24.75" x14ac:dyDescent="0.25">
      <c r="A192" s="21"/>
      <c r="B192" s="21" t="s">
        <v>150</v>
      </c>
      <c r="C192" s="22" t="s">
        <v>151</v>
      </c>
      <c r="D192" s="24">
        <v>1650000</v>
      </c>
      <c r="E192" s="24">
        <v>1650000</v>
      </c>
      <c r="F192" s="24">
        <v>844415</v>
      </c>
      <c r="G192" s="45">
        <f t="shared" si="21"/>
        <v>0.5117666666666667</v>
      </c>
    </row>
    <row r="193" spans="1:7" x14ac:dyDescent="0.25">
      <c r="A193" s="21"/>
      <c r="B193" s="21" t="s">
        <v>152</v>
      </c>
      <c r="C193" s="22" t="s">
        <v>153</v>
      </c>
      <c r="D193" s="24">
        <v>598500</v>
      </c>
      <c r="E193" s="24">
        <v>598500</v>
      </c>
      <c r="F193" s="24">
        <v>306444</v>
      </c>
      <c r="G193" s="45">
        <f t="shared" si="21"/>
        <v>0.51202005012531326</v>
      </c>
    </row>
    <row r="194" spans="1:7" x14ac:dyDescent="0.25">
      <c r="A194" s="21"/>
      <c r="B194" s="21" t="s">
        <v>217</v>
      </c>
      <c r="C194" s="22" t="s">
        <v>218</v>
      </c>
      <c r="D194" s="24">
        <v>80000</v>
      </c>
      <c r="E194" s="24">
        <v>80000</v>
      </c>
      <c r="F194" s="24">
        <v>55213</v>
      </c>
      <c r="G194" s="45">
        <f t="shared" si="21"/>
        <v>0.69016250000000001</v>
      </c>
    </row>
    <row r="195" spans="1:7" x14ac:dyDescent="0.25">
      <c r="A195" s="21"/>
      <c r="B195" s="21" t="s">
        <v>154</v>
      </c>
      <c r="C195" s="22" t="s">
        <v>155</v>
      </c>
      <c r="D195" s="24">
        <v>1000</v>
      </c>
      <c r="E195" s="24">
        <v>1330</v>
      </c>
      <c r="F195" s="24">
        <v>1327.8</v>
      </c>
      <c r="G195" s="45">
        <f t="shared" si="21"/>
        <v>0.99834586466165409</v>
      </c>
    </row>
    <row r="196" spans="1:7" x14ac:dyDescent="0.25">
      <c r="A196" s="21"/>
      <c r="B196" s="21" t="s">
        <v>156</v>
      </c>
      <c r="C196" s="22" t="s">
        <v>157</v>
      </c>
      <c r="D196" s="24">
        <v>1000</v>
      </c>
      <c r="E196" s="24">
        <v>1000</v>
      </c>
      <c r="F196" s="24">
        <v>660</v>
      </c>
      <c r="G196" s="45">
        <f t="shared" si="21"/>
        <v>0.66</v>
      </c>
    </row>
    <row r="197" spans="1:7" x14ac:dyDescent="0.25">
      <c r="A197" s="21"/>
      <c r="B197" s="21" t="s">
        <v>158</v>
      </c>
      <c r="C197" s="22" t="s">
        <v>159</v>
      </c>
      <c r="D197" s="24">
        <v>60000</v>
      </c>
      <c r="E197" s="24">
        <v>60000</v>
      </c>
      <c r="F197" s="24">
        <v>23423</v>
      </c>
      <c r="G197" s="45">
        <f t="shared" si="21"/>
        <v>0.39038333333333336</v>
      </c>
    </row>
    <row r="198" spans="1:7" x14ac:dyDescent="0.25">
      <c r="A198" s="21"/>
      <c r="B198" s="21" t="s">
        <v>131</v>
      </c>
      <c r="C198" s="22" t="s">
        <v>132</v>
      </c>
      <c r="D198" s="24">
        <v>40000</v>
      </c>
      <c r="E198" s="24">
        <v>40000</v>
      </c>
      <c r="F198" s="24">
        <v>11715.6</v>
      </c>
      <c r="G198" s="45">
        <f t="shared" si="21"/>
        <v>0.29288999999999998</v>
      </c>
    </row>
    <row r="199" spans="1:7" x14ac:dyDescent="0.25">
      <c r="A199" s="21"/>
      <c r="B199" s="21" t="s">
        <v>160</v>
      </c>
      <c r="C199" s="22" t="s">
        <v>161</v>
      </c>
      <c r="D199" s="24">
        <v>6000</v>
      </c>
      <c r="E199" s="24">
        <v>6000</v>
      </c>
      <c r="F199" s="24">
        <v>3390</v>
      </c>
      <c r="G199" s="45">
        <f t="shared" si="21"/>
        <v>0.56499999999999995</v>
      </c>
    </row>
    <row r="200" spans="1:7" x14ac:dyDescent="0.25">
      <c r="A200" s="21"/>
      <c r="B200" s="21" t="s">
        <v>162</v>
      </c>
      <c r="C200" s="22" t="s">
        <v>163</v>
      </c>
      <c r="D200" s="24">
        <v>80000</v>
      </c>
      <c r="E200" s="24">
        <v>80000</v>
      </c>
      <c r="F200" s="24">
        <v>104727.48</v>
      </c>
      <c r="G200" s="45">
        <f t="shared" si="21"/>
        <v>1.3090934999999999</v>
      </c>
    </row>
    <row r="201" spans="1:7" x14ac:dyDescent="0.25">
      <c r="A201" s="21"/>
      <c r="B201" s="21" t="s">
        <v>122</v>
      </c>
      <c r="C201" s="22" t="s">
        <v>123</v>
      </c>
      <c r="D201" s="24">
        <v>65000</v>
      </c>
      <c r="E201" s="24">
        <v>65000</v>
      </c>
      <c r="F201" s="24">
        <v>45393</v>
      </c>
      <c r="G201" s="45">
        <f t="shared" si="21"/>
        <v>0.6983538461538461</v>
      </c>
    </row>
    <row r="202" spans="1:7" x14ac:dyDescent="0.25">
      <c r="A202" s="21"/>
      <c r="B202" s="21" t="s">
        <v>219</v>
      </c>
      <c r="C202" s="22" t="s">
        <v>220</v>
      </c>
      <c r="D202" s="24">
        <v>110000</v>
      </c>
      <c r="E202" s="24">
        <v>110000</v>
      </c>
      <c r="F202" s="24">
        <v>50405.87</v>
      </c>
      <c r="G202" s="45">
        <f t="shared" si="21"/>
        <v>0.45823518181818185</v>
      </c>
    </row>
    <row r="203" spans="1:7" x14ac:dyDescent="0.25">
      <c r="A203" s="21"/>
      <c r="B203" s="21" t="s">
        <v>225</v>
      </c>
      <c r="C203" s="22" t="s">
        <v>226</v>
      </c>
      <c r="D203" s="24">
        <v>15000</v>
      </c>
      <c r="E203" s="24">
        <v>15000</v>
      </c>
      <c r="F203" s="24">
        <v>9953.5499999999993</v>
      </c>
      <c r="G203" s="45">
        <f t="shared" si="21"/>
        <v>0.66356999999999999</v>
      </c>
    </row>
    <row r="204" spans="1:7" x14ac:dyDescent="0.25">
      <c r="A204" s="21"/>
      <c r="B204" s="21" t="s">
        <v>227</v>
      </c>
      <c r="C204" s="22" t="s">
        <v>228</v>
      </c>
      <c r="D204" s="24">
        <v>12960</v>
      </c>
      <c r="E204" s="24">
        <v>12960</v>
      </c>
      <c r="F204" s="24">
        <v>12960</v>
      </c>
      <c r="G204" s="45">
        <f t="shared" si="21"/>
        <v>1</v>
      </c>
    </row>
    <row r="205" spans="1:7" x14ac:dyDescent="0.25">
      <c r="A205" s="21"/>
      <c r="B205" s="21" t="s">
        <v>166</v>
      </c>
      <c r="C205" s="22" t="s">
        <v>167</v>
      </c>
      <c r="D205" s="24">
        <v>25000</v>
      </c>
      <c r="E205" s="24">
        <v>25000</v>
      </c>
      <c r="F205" s="24">
        <v>23020</v>
      </c>
      <c r="G205" s="45">
        <f t="shared" si="21"/>
        <v>0.92079999999999995</v>
      </c>
    </row>
    <row r="206" spans="1:7" x14ac:dyDescent="0.25">
      <c r="A206" s="21"/>
      <c r="B206" s="21" t="s">
        <v>133</v>
      </c>
      <c r="C206" s="22" t="s">
        <v>134</v>
      </c>
      <c r="D206" s="24">
        <v>380000</v>
      </c>
      <c r="E206" s="24">
        <v>380000</v>
      </c>
      <c r="F206" s="24">
        <v>179046</v>
      </c>
      <c r="G206" s="45">
        <f t="shared" si="21"/>
        <v>0.4711736842105263</v>
      </c>
    </row>
    <row r="207" spans="1:7" x14ac:dyDescent="0.25">
      <c r="A207" s="21"/>
      <c r="B207" s="21" t="s">
        <v>124</v>
      </c>
      <c r="C207" s="22" t="s">
        <v>125</v>
      </c>
      <c r="D207" s="24">
        <v>50000</v>
      </c>
      <c r="E207" s="24">
        <v>50000</v>
      </c>
      <c r="F207" s="24">
        <v>26698</v>
      </c>
      <c r="G207" s="45">
        <f t="shared" si="21"/>
        <v>0.53395999999999999</v>
      </c>
    </row>
    <row r="208" spans="1:7" x14ac:dyDescent="0.25">
      <c r="A208" s="21"/>
      <c r="B208" s="21" t="s">
        <v>168</v>
      </c>
      <c r="C208" s="22" t="s">
        <v>169</v>
      </c>
      <c r="D208" s="24">
        <v>5000</v>
      </c>
      <c r="E208" s="24">
        <v>5000</v>
      </c>
      <c r="F208" s="24">
        <v>0</v>
      </c>
      <c r="G208" s="45">
        <f t="shared" si="21"/>
        <v>0</v>
      </c>
    </row>
    <row r="209" spans="1:7" x14ac:dyDescent="0.25">
      <c r="A209" s="21"/>
      <c r="B209" s="21" t="s">
        <v>229</v>
      </c>
      <c r="C209" s="22" t="s">
        <v>230</v>
      </c>
      <c r="D209" s="24">
        <v>5000</v>
      </c>
      <c r="E209" s="24">
        <v>5000</v>
      </c>
      <c r="F209" s="24">
        <v>1000</v>
      </c>
      <c r="G209" s="45">
        <f t="shared" si="21"/>
        <v>0.2</v>
      </c>
    </row>
    <row r="210" spans="1:7" x14ac:dyDescent="0.25">
      <c r="A210" s="21"/>
      <c r="B210" s="21" t="s">
        <v>126</v>
      </c>
      <c r="C210" s="22" t="s">
        <v>127</v>
      </c>
      <c r="D210" s="24">
        <v>300000</v>
      </c>
      <c r="E210" s="24">
        <v>300000</v>
      </c>
      <c r="F210" s="24">
        <v>94502.81</v>
      </c>
      <c r="G210" s="45">
        <f t="shared" si="21"/>
        <v>0.31500936666666668</v>
      </c>
    </row>
    <row r="211" spans="1:7" x14ac:dyDescent="0.25">
      <c r="A211" s="15" t="s">
        <v>231</v>
      </c>
      <c r="B211" s="15" t="s">
        <v>4</v>
      </c>
      <c r="C211" s="16" t="s">
        <v>232</v>
      </c>
      <c r="D211" s="18">
        <v>54000</v>
      </c>
      <c r="E211" s="18">
        <v>54000</v>
      </c>
      <c r="F211" s="18">
        <v>53228</v>
      </c>
      <c r="G211" s="44">
        <f>F211/E211</f>
        <v>0.98570370370370375</v>
      </c>
    </row>
    <row r="212" spans="1:7" x14ac:dyDescent="0.25">
      <c r="A212" s="21"/>
      <c r="B212" s="21" t="s">
        <v>191</v>
      </c>
      <c r="C212" s="22" t="s">
        <v>192</v>
      </c>
      <c r="D212" s="24">
        <v>54000</v>
      </c>
      <c r="E212" s="24">
        <v>54000</v>
      </c>
      <c r="F212" s="24">
        <v>53228</v>
      </c>
      <c r="G212" s="45">
        <f>F212/E212</f>
        <v>0.98570370370370375</v>
      </c>
    </row>
    <row r="213" spans="1:7" x14ac:dyDescent="0.25">
      <c r="A213" s="15" t="s">
        <v>106</v>
      </c>
      <c r="B213" s="15" t="s">
        <v>4</v>
      </c>
      <c r="C213" s="16" t="s">
        <v>107</v>
      </c>
      <c r="D213" s="18">
        <v>5566000</v>
      </c>
      <c r="E213" s="18">
        <v>2790712.35</v>
      </c>
      <c r="F213" s="18">
        <v>1408878.24</v>
      </c>
      <c r="G213" s="44">
        <f>F213/E213</f>
        <v>0.50484538114435185</v>
      </c>
    </row>
    <row r="214" spans="1:7" x14ac:dyDescent="0.25">
      <c r="A214" s="21"/>
      <c r="B214" s="21" t="s">
        <v>217</v>
      </c>
      <c r="C214" s="22" t="s">
        <v>218</v>
      </c>
      <c r="D214" s="24">
        <v>90000</v>
      </c>
      <c r="E214" s="24">
        <v>90000</v>
      </c>
      <c r="F214" s="24">
        <v>23523</v>
      </c>
      <c r="G214" s="45">
        <f>F214/E214</f>
        <v>0.26136666666666669</v>
      </c>
    </row>
    <row r="215" spans="1:7" x14ac:dyDescent="0.25">
      <c r="A215" s="21"/>
      <c r="B215" s="21" t="s">
        <v>158</v>
      </c>
      <c r="C215" s="22" t="s">
        <v>159</v>
      </c>
      <c r="D215" s="24">
        <v>80000</v>
      </c>
      <c r="E215" s="24">
        <v>320000</v>
      </c>
      <c r="F215" s="24">
        <v>228144.84</v>
      </c>
      <c r="G215" s="45">
        <f t="shared" ref="G215:G224" si="22">F215/E215</f>
        <v>0.71295262500000001</v>
      </c>
    </row>
    <row r="216" spans="1:7" x14ac:dyDescent="0.25">
      <c r="A216" s="21"/>
      <c r="B216" s="21" t="s">
        <v>131</v>
      </c>
      <c r="C216" s="22" t="s">
        <v>132</v>
      </c>
      <c r="D216" s="24">
        <v>100000</v>
      </c>
      <c r="E216" s="24">
        <v>100000</v>
      </c>
      <c r="F216" s="24">
        <v>59013.06</v>
      </c>
      <c r="G216" s="45">
        <f t="shared" si="22"/>
        <v>0.59013059999999995</v>
      </c>
    </row>
    <row r="217" spans="1:7" x14ac:dyDescent="0.25">
      <c r="A217" s="21"/>
      <c r="B217" s="21" t="s">
        <v>219</v>
      </c>
      <c r="C217" s="22" t="s">
        <v>220</v>
      </c>
      <c r="D217" s="24">
        <v>110000</v>
      </c>
      <c r="E217" s="24">
        <v>110000</v>
      </c>
      <c r="F217" s="24">
        <v>55566.89</v>
      </c>
      <c r="G217" s="45">
        <f t="shared" si="22"/>
        <v>0.50515354545454549</v>
      </c>
    </row>
    <row r="218" spans="1:7" x14ac:dyDescent="0.25">
      <c r="A218" s="21"/>
      <c r="B218" s="21" t="s">
        <v>227</v>
      </c>
      <c r="C218" s="22" t="s">
        <v>228</v>
      </c>
      <c r="D218" s="24">
        <v>25000</v>
      </c>
      <c r="E218" s="24">
        <v>25000</v>
      </c>
      <c r="F218" s="24">
        <v>0</v>
      </c>
      <c r="G218" s="45">
        <f t="shared" si="22"/>
        <v>0</v>
      </c>
    </row>
    <row r="219" spans="1:7" x14ac:dyDescent="0.25">
      <c r="A219" s="21"/>
      <c r="B219" s="21" t="s">
        <v>166</v>
      </c>
      <c r="C219" s="22" t="s">
        <v>167</v>
      </c>
      <c r="D219" s="24">
        <v>50000</v>
      </c>
      <c r="E219" s="24">
        <v>50000</v>
      </c>
      <c r="F219" s="24">
        <v>14252</v>
      </c>
      <c r="G219" s="45">
        <f t="shared" si="22"/>
        <v>0.28504000000000002</v>
      </c>
    </row>
    <row r="220" spans="1:7" x14ac:dyDescent="0.25">
      <c r="A220" s="21"/>
      <c r="B220" s="21" t="s">
        <v>133</v>
      </c>
      <c r="C220" s="22" t="s">
        <v>134</v>
      </c>
      <c r="D220" s="24">
        <v>50000</v>
      </c>
      <c r="E220" s="24">
        <v>85000</v>
      </c>
      <c r="F220" s="24">
        <v>36828.449999999997</v>
      </c>
      <c r="G220" s="45">
        <f t="shared" si="22"/>
        <v>0.43327588235294112</v>
      </c>
    </row>
    <row r="221" spans="1:7" x14ac:dyDescent="0.25">
      <c r="A221" s="21"/>
      <c r="B221" s="21" t="s">
        <v>124</v>
      </c>
      <c r="C221" s="22" t="s">
        <v>125</v>
      </c>
      <c r="D221" s="24">
        <v>140000</v>
      </c>
      <c r="E221" s="24">
        <v>140000</v>
      </c>
      <c r="F221" s="24">
        <v>84050</v>
      </c>
      <c r="G221" s="45">
        <f t="shared" si="22"/>
        <v>0.60035714285714281</v>
      </c>
    </row>
    <row r="222" spans="1:7" x14ac:dyDescent="0.25">
      <c r="A222" s="21"/>
      <c r="B222" s="21" t="s">
        <v>126</v>
      </c>
      <c r="C222" s="22" t="s">
        <v>127</v>
      </c>
      <c r="D222" s="24">
        <v>3500000</v>
      </c>
      <c r="E222" s="24">
        <v>449712.35</v>
      </c>
      <c r="F222" s="24">
        <v>0</v>
      </c>
      <c r="G222" s="45">
        <f t="shared" si="22"/>
        <v>0</v>
      </c>
    </row>
    <row r="223" spans="1:7" x14ac:dyDescent="0.25">
      <c r="A223" s="21"/>
      <c r="B223" s="21" t="s">
        <v>175</v>
      </c>
      <c r="C223" s="22" t="s">
        <v>176</v>
      </c>
      <c r="D223" s="24">
        <v>121000</v>
      </c>
      <c r="E223" s="24">
        <v>121000</v>
      </c>
      <c r="F223" s="24">
        <v>0</v>
      </c>
      <c r="G223" s="45">
        <f t="shared" si="22"/>
        <v>0</v>
      </c>
    </row>
    <row r="224" spans="1:7" x14ac:dyDescent="0.25">
      <c r="A224" s="21"/>
      <c r="B224" s="21" t="s">
        <v>233</v>
      </c>
      <c r="C224" s="22" t="s">
        <v>234</v>
      </c>
      <c r="D224" s="24">
        <v>1300000</v>
      </c>
      <c r="E224" s="24">
        <v>1300000</v>
      </c>
      <c r="F224" s="24">
        <v>907500</v>
      </c>
      <c r="G224" s="45">
        <f t="shared" si="22"/>
        <v>0.69807692307692304</v>
      </c>
    </row>
    <row r="225" spans="1:7" x14ac:dyDescent="0.25">
      <c r="A225" s="15" t="s">
        <v>235</v>
      </c>
      <c r="B225" s="15" t="s">
        <v>4</v>
      </c>
      <c r="C225" s="16" t="s">
        <v>236</v>
      </c>
      <c r="D225" s="18">
        <v>5468279</v>
      </c>
      <c r="E225" s="18">
        <v>5468279</v>
      </c>
      <c r="F225" s="18">
        <v>3483254</v>
      </c>
      <c r="G225" s="44">
        <f>F225/E225</f>
        <v>0.63699273574007476</v>
      </c>
    </row>
    <row r="226" spans="1:7" x14ac:dyDescent="0.25">
      <c r="A226" s="21"/>
      <c r="B226" s="21" t="s">
        <v>148</v>
      </c>
      <c r="C226" s="22" t="s">
        <v>149</v>
      </c>
      <c r="D226" s="24">
        <v>400000</v>
      </c>
      <c r="E226" s="24">
        <v>400000</v>
      </c>
      <c r="F226" s="24">
        <v>132592</v>
      </c>
      <c r="G226" s="45">
        <f>F226/E226</f>
        <v>0.33148</v>
      </c>
    </row>
    <row r="227" spans="1:7" x14ac:dyDescent="0.25">
      <c r="A227" s="21"/>
      <c r="B227" s="21" t="s">
        <v>237</v>
      </c>
      <c r="C227" s="22" t="s">
        <v>238</v>
      </c>
      <c r="D227" s="24">
        <v>4013078</v>
      </c>
      <c r="E227" s="24">
        <v>4013078</v>
      </c>
      <c r="F227" s="24">
        <v>2681844</v>
      </c>
      <c r="G227" s="45">
        <f t="shared" ref="G227:G232" si="23">F227/E227</f>
        <v>0.66827607138460798</v>
      </c>
    </row>
    <row r="228" spans="1:7" ht="24.75" x14ac:dyDescent="0.25">
      <c r="A228" s="21"/>
      <c r="B228" s="21" t="s">
        <v>150</v>
      </c>
      <c r="C228" s="22" t="s">
        <v>151</v>
      </c>
      <c r="D228" s="24">
        <v>654024</v>
      </c>
      <c r="E228" s="24">
        <v>654024</v>
      </c>
      <c r="F228" s="24">
        <v>437361</v>
      </c>
      <c r="G228" s="45">
        <f t="shared" si="23"/>
        <v>0.66872316612234417</v>
      </c>
    </row>
    <row r="229" spans="1:7" x14ac:dyDescent="0.25">
      <c r="A229" s="21"/>
      <c r="B229" s="21" t="s">
        <v>152</v>
      </c>
      <c r="C229" s="22" t="s">
        <v>153</v>
      </c>
      <c r="D229" s="24">
        <v>361177</v>
      </c>
      <c r="E229" s="24">
        <v>361177</v>
      </c>
      <c r="F229" s="24">
        <v>220129</v>
      </c>
      <c r="G229" s="45">
        <f t="shared" si="23"/>
        <v>0.60947679392652354</v>
      </c>
    </row>
    <row r="230" spans="1:7" x14ac:dyDescent="0.25">
      <c r="A230" s="21"/>
      <c r="B230" s="21" t="s">
        <v>166</v>
      </c>
      <c r="C230" s="22" t="s">
        <v>167</v>
      </c>
      <c r="D230" s="24">
        <v>20000</v>
      </c>
      <c r="E230" s="24">
        <v>20000</v>
      </c>
      <c r="F230" s="24">
        <v>0</v>
      </c>
      <c r="G230" s="45">
        <f t="shared" si="23"/>
        <v>0</v>
      </c>
    </row>
    <row r="231" spans="1:7" x14ac:dyDescent="0.25">
      <c r="A231" s="21"/>
      <c r="B231" s="21" t="s">
        <v>168</v>
      </c>
      <c r="C231" s="22" t="s">
        <v>169</v>
      </c>
      <c r="D231" s="24">
        <v>5000</v>
      </c>
      <c r="E231" s="24">
        <v>5000</v>
      </c>
      <c r="F231" s="24">
        <v>0</v>
      </c>
      <c r="G231" s="45">
        <f t="shared" si="23"/>
        <v>0</v>
      </c>
    </row>
    <row r="232" spans="1:7" x14ac:dyDescent="0.25">
      <c r="A232" s="21"/>
      <c r="B232" s="21" t="s">
        <v>170</v>
      </c>
      <c r="C232" s="22" t="s">
        <v>171</v>
      </c>
      <c r="D232" s="24">
        <v>15000</v>
      </c>
      <c r="E232" s="24">
        <v>15000</v>
      </c>
      <c r="F232" s="24">
        <v>11328</v>
      </c>
      <c r="G232" s="45">
        <f t="shared" si="23"/>
        <v>0.75519999999999998</v>
      </c>
    </row>
    <row r="233" spans="1:7" x14ac:dyDescent="0.25">
      <c r="A233" s="15" t="s">
        <v>239</v>
      </c>
      <c r="B233" s="15" t="s">
        <v>4</v>
      </c>
      <c r="C233" s="16" t="s">
        <v>240</v>
      </c>
      <c r="D233" s="18">
        <v>0</v>
      </c>
      <c r="E233" s="18">
        <v>285200</v>
      </c>
      <c r="F233" s="18">
        <v>337976.05</v>
      </c>
      <c r="G233" s="44">
        <f>F233/E233</f>
        <v>1.1850492636746142</v>
      </c>
    </row>
    <row r="234" spans="1:7" x14ac:dyDescent="0.25">
      <c r="A234" s="21"/>
      <c r="B234" s="21" t="s">
        <v>148</v>
      </c>
      <c r="C234" s="22" t="s">
        <v>149</v>
      </c>
      <c r="D234" s="24">
        <v>0</v>
      </c>
      <c r="E234" s="24">
        <v>0</v>
      </c>
      <c r="F234" s="24">
        <v>121661</v>
      </c>
      <c r="G234" s="45">
        <v>0</v>
      </c>
    </row>
    <row r="235" spans="1:7" x14ac:dyDescent="0.25">
      <c r="A235" s="21"/>
      <c r="B235" s="21" t="s">
        <v>131</v>
      </c>
      <c r="C235" s="22" t="s">
        <v>132</v>
      </c>
      <c r="D235" s="24">
        <v>0</v>
      </c>
      <c r="E235" s="24">
        <v>0</v>
      </c>
      <c r="F235" s="24">
        <v>1240.21</v>
      </c>
      <c r="G235" s="45">
        <v>0</v>
      </c>
    </row>
    <row r="236" spans="1:7" x14ac:dyDescent="0.25">
      <c r="A236" s="21"/>
      <c r="B236" s="21" t="s">
        <v>164</v>
      </c>
      <c r="C236" s="22" t="s">
        <v>165</v>
      </c>
      <c r="D236" s="24">
        <v>0</v>
      </c>
      <c r="E236" s="24">
        <v>0</v>
      </c>
      <c r="F236" s="24">
        <v>58110</v>
      </c>
      <c r="G236" s="45">
        <v>0</v>
      </c>
    </row>
    <row r="237" spans="1:7" x14ac:dyDescent="0.25">
      <c r="A237" s="21"/>
      <c r="B237" s="21" t="s">
        <v>133</v>
      </c>
      <c r="C237" s="22" t="s">
        <v>134</v>
      </c>
      <c r="D237" s="24">
        <v>0</v>
      </c>
      <c r="E237" s="24">
        <v>285200</v>
      </c>
      <c r="F237" s="24">
        <v>138900</v>
      </c>
      <c r="G237" s="45">
        <v>0</v>
      </c>
    </row>
    <row r="238" spans="1:7" x14ac:dyDescent="0.25">
      <c r="A238" s="21"/>
      <c r="B238" s="21" t="s">
        <v>170</v>
      </c>
      <c r="C238" s="22" t="s">
        <v>171</v>
      </c>
      <c r="D238" s="24">
        <v>0</v>
      </c>
      <c r="E238" s="24">
        <v>0</v>
      </c>
      <c r="F238" s="24">
        <v>18064.84</v>
      </c>
      <c r="G238" s="45">
        <v>0</v>
      </c>
    </row>
    <row r="239" spans="1:7" x14ac:dyDescent="0.25">
      <c r="A239" s="15" t="s">
        <v>110</v>
      </c>
      <c r="B239" s="15" t="s">
        <v>4</v>
      </c>
      <c r="C239" s="16" t="s">
        <v>111</v>
      </c>
      <c r="D239" s="18">
        <v>48691033</v>
      </c>
      <c r="E239" s="18">
        <v>55041088.140000001</v>
      </c>
      <c r="F239" s="18">
        <v>22108616.93</v>
      </c>
      <c r="G239" s="44">
        <f>F239/E239</f>
        <v>0.40167477928062634</v>
      </c>
    </row>
    <row r="240" spans="1:7" ht="24.75" x14ac:dyDescent="0.25">
      <c r="A240" s="21"/>
      <c r="B240" s="21" t="s">
        <v>146</v>
      </c>
      <c r="C240" s="22" t="s">
        <v>147</v>
      </c>
      <c r="D240" s="24">
        <v>17100000</v>
      </c>
      <c r="E240" s="24">
        <v>17100000</v>
      </c>
      <c r="F240" s="24">
        <v>10371975</v>
      </c>
      <c r="G240" s="45">
        <f>F240/E240</f>
        <v>0.60654824561403509</v>
      </c>
    </row>
    <row r="241" spans="1:7" x14ac:dyDescent="0.25">
      <c r="A241" s="21"/>
      <c r="B241" s="21" t="s">
        <v>148</v>
      </c>
      <c r="C241" s="22" t="s">
        <v>149</v>
      </c>
      <c r="D241" s="24">
        <v>950000</v>
      </c>
      <c r="E241" s="24">
        <v>2124733</v>
      </c>
      <c r="F241" s="24">
        <v>1222577</v>
      </c>
      <c r="G241" s="45">
        <f t="shared" ref="G241:G281" si="24">F241/E241</f>
        <v>0.57540265059186257</v>
      </c>
    </row>
    <row r="242" spans="1:7" ht="24.75" x14ac:dyDescent="0.25">
      <c r="A242" s="21"/>
      <c r="B242" s="21" t="s">
        <v>150</v>
      </c>
      <c r="C242" s="22" t="s">
        <v>151</v>
      </c>
      <c r="D242" s="24">
        <v>4241000</v>
      </c>
      <c r="E242" s="24">
        <v>4241000</v>
      </c>
      <c r="F242" s="24">
        <v>2682047</v>
      </c>
      <c r="G242" s="45">
        <f t="shared" si="24"/>
        <v>0.63240910162697472</v>
      </c>
    </row>
    <row r="243" spans="1:7" x14ac:dyDescent="0.25">
      <c r="A243" s="21"/>
      <c r="B243" s="21" t="s">
        <v>152</v>
      </c>
      <c r="C243" s="22" t="s">
        <v>153</v>
      </c>
      <c r="D243" s="24">
        <v>1539000</v>
      </c>
      <c r="E243" s="24">
        <v>1539000</v>
      </c>
      <c r="F243" s="24">
        <v>974680</v>
      </c>
      <c r="G243" s="45">
        <f t="shared" si="24"/>
        <v>0.63332033788174136</v>
      </c>
    </row>
    <row r="244" spans="1:7" ht="24.75" x14ac:dyDescent="0.25">
      <c r="A244" s="21"/>
      <c r="B244" s="21" t="s">
        <v>241</v>
      </c>
      <c r="C244" s="22" t="s">
        <v>242</v>
      </c>
      <c r="D244" s="24">
        <v>140000</v>
      </c>
      <c r="E244" s="24">
        <v>140000</v>
      </c>
      <c r="F244" s="24">
        <v>88062</v>
      </c>
      <c r="G244" s="45">
        <f t="shared" si="24"/>
        <v>0.62901428571428575</v>
      </c>
    </row>
    <row r="245" spans="1:7" x14ac:dyDescent="0.25">
      <c r="A245" s="21"/>
      <c r="B245" s="21" t="s">
        <v>217</v>
      </c>
      <c r="C245" s="22" t="s">
        <v>218</v>
      </c>
      <c r="D245" s="24">
        <v>5000</v>
      </c>
      <c r="E245" s="24">
        <v>5000</v>
      </c>
      <c r="F245" s="24">
        <v>695</v>
      </c>
      <c r="G245" s="45">
        <f t="shared" si="24"/>
        <v>0.13900000000000001</v>
      </c>
    </row>
    <row r="246" spans="1:7" x14ac:dyDescent="0.25">
      <c r="A246" s="21"/>
      <c r="B246" s="21" t="s">
        <v>154</v>
      </c>
      <c r="C246" s="22" t="s">
        <v>155</v>
      </c>
      <c r="D246" s="24">
        <v>3000</v>
      </c>
      <c r="E246" s="24">
        <v>3000</v>
      </c>
      <c r="F246" s="24">
        <v>2734.3</v>
      </c>
      <c r="G246" s="45">
        <f t="shared" si="24"/>
        <v>0.91143333333333343</v>
      </c>
    </row>
    <row r="247" spans="1:7" x14ac:dyDescent="0.25">
      <c r="A247" s="21"/>
      <c r="B247" s="21" t="s">
        <v>156</v>
      </c>
      <c r="C247" s="22" t="s">
        <v>157</v>
      </c>
      <c r="D247" s="24">
        <v>10000</v>
      </c>
      <c r="E247" s="24">
        <v>10000</v>
      </c>
      <c r="F247" s="24">
        <v>6960</v>
      </c>
      <c r="G247" s="45">
        <f t="shared" si="24"/>
        <v>0.69599999999999995</v>
      </c>
    </row>
    <row r="248" spans="1:7" x14ac:dyDescent="0.25">
      <c r="A248" s="21"/>
      <c r="B248" s="21" t="s">
        <v>158</v>
      </c>
      <c r="C248" s="22" t="s">
        <v>159</v>
      </c>
      <c r="D248" s="24">
        <v>300000</v>
      </c>
      <c r="E248" s="24">
        <v>300000</v>
      </c>
      <c r="F248" s="24">
        <v>347332.8</v>
      </c>
      <c r="G248" s="45">
        <f t="shared" si="24"/>
        <v>1.1577759999999999</v>
      </c>
    </row>
    <row r="249" spans="1:7" x14ac:dyDescent="0.25">
      <c r="A249" s="21"/>
      <c r="B249" s="21" t="s">
        <v>243</v>
      </c>
      <c r="C249" s="22" t="s">
        <v>244</v>
      </c>
      <c r="D249" s="24">
        <v>160000</v>
      </c>
      <c r="E249" s="24">
        <v>160000</v>
      </c>
      <c r="F249" s="24">
        <v>61368</v>
      </c>
      <c r="G249" s="45">
        <f t="shared" si="24"/>
        <v>0.38355</v>
      </c>
    </row>
    <row r="250" spans="1:7" x14ac:dyDescent="0.25">
      <c r="A250" s="21"/>
      <c r="B250" s="21" t="s">
        <v>131</v>
      </c>
      <c r="C250" s="22" t="s">
        <v>132</v>
      </c>
      <c r="D250" s="24">
        <v>613000</v>
      </c>
      <c r="E250" s="24">
        <v>624000</v>
      </c>
      <c r="F250" s="24">
        <v>391262.76</v>
      </c>
      <c r="G250" s="45">
        <f t="shared" si="24"/>
        <v>0.62702365384615388</v>
      </c>
    </row>
    <row r="251" spans="1:7" x14ac:dyDescent="0.25">
      <c r="A251" s="21"/>
      <c r="B251" s="21" t="s">
        <v>160</v>
      </c>
      <c r="C251" s="22" t="s">
        <v>161</v>
      </c>
      <c r="D251" s="24">
        <v>100000</v>
      </c>
      <c r="E251" s="24">
        <v>100000</v>
      </c>
      <c r="F251" s="24">
        <v>13710</v>
      </c>
      <c r="G251" s="45">
        <f t="shared" si="24"/>
        <v>0.1371</v>
      </c>
    </row>
    <row r="252" spans="1:7" x14ac:dyDescent="0.25">
      <c r="A252" s="21"/>
      <c r="B252" s="21" t="s">
        <v>162</v>
      </c>
      <c r="C252" s="22" t="s">
        <v>163</v>
      </c>
      <c r="D252" s="24">
        <v>200000</v>
      </c>
      <c r="E252" s="24">
        <v>200000</v>
      </c>
      <c r="F252" s="24">
        <v>169973.27</v>
      </c>
      <c r="G252" s="45">
        <f t="shared" si="24"/>
        <v>0.84986634999999999</v>
      </c>
    </row>
    <row r="253" spans="1:7" x14ac:dyDescent="0.25">
      <c r="A253" s="21"/>
      <c r="B253" s="21" t="s">
        <v>122</v>
      </c>
      <c r="C253" s="22" t="s">
        <v>123</v>
      </c>
      <c r="D253" s="24">
        <v>330000</v>
      </c>
      <c r="E253" s="24">
        <v>330000</v>
      </c>
      <c r="F253" s="24">
        <v>94644</v>
      </c>
      <c r="G253" s="45">
        <f t="shared" si="24"/>
        <v>0.2868</v>
      </c>
    </row>
    <row r="254" spans="1:7" x14ac:dyDescent="0.25">
      <c r="A254" s="21"/>
      <c r="B254" s="21" t="s">
        <v>219</v>
      </c>
      <c r="C254" s="22" t="s">
        <v>220</v>
      </c>
      <c r="D254" s="24">
        <v>100000</v>
      </c>
      <c r="E254" s="24">
        <v>100000</v>
      </c>
      <c r="F254" s="24">
        <v>62154.48</v>
      </c>
      <c r="G254" s="45">
        <f t="shared" si="24"/>
        <v>0.62154480000000001</v>
      </c>
    </row>
    <row r="255" spans="1:7" x14ac:dyDescent="0.25">
      <c r="A255" s="21"/>
      <c r="B255" s="21" t="s">
        <v>164</v>
      </c>
      <c r="C255" s="22" t="s">
        <v>165</v>
      </c>
      <c r="D255" s="24">
        <v>190000</v>
      </c>
      <c r="E255" s="24">
        <v>190000</v>
      </c>
      <c r="F255" s="24">
        <v>143237.79999999999</v>
      </c>
      <c r="G255" s="45">
        <f t="shared" si="24"/>
        <v>0.75388315789473681</v>
      </c>
    </row>
    <row r="256" spans="1:7" x14ac:dyDescent="0.25">
      <c r="A256" s="21"/>
      <c r="B256" s="21" t="s">
        <v>225</v>
      </c>
      <c r="C256" s="22" t="s">
        <v>226</v>
      </c>
      <c r="D256" s="24">
        <v>200000</v>
      </c>
      <c r="E256" s="24">
        <v>200000</v>
      </c>
      <c r="F256" s="24">
        <v>164662.23000000001</v>
      </c>
      <c r="G256" s="45">
        <f t="shared" si="24"/>
        <v>0.8233111500000001</v>
      </c>
    </row>
    <row r="257" spans="1:7" x14ac:dyDescent="0.25">
      <c r="A257" s="21"/>
      <c r="B257" s="21" t="s">
        <v>227</v>
      </c>
      <c r="C257" s="22" t="s">
        <v>228</v>
      </c>
      <c r="D257" s="24">
        <v>500000</v>
      </c>
      <c r="E257" s="24">
        <v>500000</v>
      </c>
      <c r="F257" s="24">
        <v>500634</v>
      </c>
      <c r="G257" s="45">
        <f t="shared" si="24"/>
        <v>1.001268</v>
      </c>
    </row>
    <row r="258" spans="1:7" x14ac:dyDescent="0.25">
      <c r="A258" s="21"/>
      <c r="B258" s="21" t="s">
        <v>137</v>
      </c>
      <c r="C258" s="22" t="s">
        <v>138</v>
      </c>
      <c r="D258" s="24">
        <v>85000</v>
      </c>
      <c r="E258" s="24">
        <v>310720</v>
      </c>
      <c r="F258" s="24">
        <v>126800.54</v>
      </c>
      <c r="G258" s="45">
        <f t="shared" si="24"/>
        <v>0.40808618692070031</v>
      </c>
    </row>
    <row r="259" spans="1:7" x14ac:dyDescent="0.25">
      <c r="A259" s="21"/>
      <c r="B259" s="21" t="s">
        <v>203</v>
      </c>
      <c r="C259" s="22" t="s">
        <v>204</v>
      </c>
      <c r="D259" s="24">
        <v>110000</v>
      </c>
      <c r="E259" s="24">
        <v>110000</v>
      </c>
      <c r="F259" s="24">
        <v>68970</v>
      </c>
      <c r="G259" s="45">
        <f t="shared" si="24"/>
        <v>0.627</v>
      </c>
    </row>
    <row r="260" spans="1:7" x14ac:dyDescent="0.25">
      <c r="A260" s="21"/>
      <c r="B260" s="21" t="s">
        <v>166</v>
      </c>
      <c r="C260" s="22" t="s">
        <v>167</v>
      </c>
      <c r="D260" s="24">
        <v>120000</v>
      </c>
      <c r="E260" s="24">
        <v>120000</v>
      </c>
      <c r="F260" s="24">
        <v>128527.1</v>
      </c>
      <c r="G260" s="45">
        <f t="shared" si="24"/>
        <v>1.0710591666666667</v>
      </c>
    </row>
    <row r="261" spans="1:7" x14ac:dyDescent="0.25">
      <c r="A261" s="21"/>
      <c r="B261" s="21" t="s">
        <v>133</v>
      </c>
      <c r="C261" s="22" t="s">
        <v>134</v>
      </c>
      <c r="D261" s="24">
        <v>3100000</v>
      </c>
      <c r="E261" s="24">
        <v>3720100</v>
      </c>
      <c r="F261" s="24">
        <v>2395641.61</v>
      </c>
      <c r="G261" s="45">
        <f t="shared" si="24"/>
        <v>0.64397236902233812</v>
      </c>
    </row>
    <row r="262" spans="1:7" x14ac:dyDescent="0.25">
      <c r="A262" s="21"/>
      <c r="B262" s="21" t="s">
        <v>124</v>
      </c>
      <c r="C262" s="22" t="s">
        <v>125</v>
      </c>
      <c r="D262" s="24">
        <v>60000</v>
      </c>
      <c r="E262" s="24">
        <v>945902.6</v>
      </c>
      <c r="F262" s="24">
        <v>935518.61</v>
      </c>
      <c r="G262" s="45">
        <f t="shared" si="24"/>
        <v>0.98902213610576817</v>
      </c>
    </row>
    <row r="263" spans="1:7" x14ac:dyDescent="0.25">
      <c r="A263" s="21"/>
      <c r="B263" s="21" t="s">
        <v>245</v>
      </c>
      <c r="C263" s="22" t="s">
        <v>246</v>
      </c>
      <c r="D263" s="24">
        <v>100000</v>
      </c>
      <c r="E263" s="24">
        <v>100000</v>
      </c>
      <c r="F263" s="24">
        <v>0</v>
      </c>
      <c r="G263" s="45">
        <f t="shared" si="24"/>
        <v>0</v>
      </c>
    </row>
    <row r="264" spans="1:7" x14ac:dyDescent="0.25">
      <c r="A264" s="21"/>
      <c r="B264" s="21" t="s">
        <v>168</v>
      </c>
      <c r="C264" s="22" t="s">
        <v>169</v>
      </c>
      <c r="D264" s="24">
        <v>25000</v>
      </c>
      <c r="E264" s="24">
        <v>25000</v>
      </c>
      <c r="F264" s="24">
        <v>15522</v>
      </c>
      <c r="G264" s="45">
        <f t="shared" si="24"/>
        <v>0.62087999999999999</v>
      </c>
    </row>
    <row r="265" spans="1:7" x14ac:dyDescent="0.25">
      <c r="A265" s="21"/>
      <c r="B265" s="21" t="s">
        <v>170</v>
      </c>
      <c r="C265" s="22" t="s">
        <v>171</v>
      </c>
      <c r="D265" s="24">
        <v>100000</v>
      </c>
      <c r="E265" s="24">
        <v>100000</v>
      </c>
      <c r="F265" s="24">
        <v>61739.69</v>
      </c>
      <c r="G265" s="45">
        <f t="shared" si="24"/>
        <v>0.61739690000000003</v>
      </c>
    </row>
    <row r="266" spans="1:7" x14ac:dyDescent="0.25">
      <c r="A266" s="21"/>
      <c r="B266" s="21" t="s">
        <v>247</v>
      </c>
      <c r="C266" s="22" t="s">
        <v>248</v>
      </c>
      <c r="D266" s="24">
        <v>175000</v>
      </c>
      <c r="E266" s="24">
        <v>175000</v>
      </c>
      <c r="F266" s="24">
        <v>104281.27</v>
      </c>
      <c r="G266" s="45">
        <f t="shared" si="24"/>
        <v>0.59589297142857145</v>
      </c>
    </row>
    <row r="267" spans="1:7" x14ac:dyDescent="0.25">
      <c r="A267" s="21"/>
      <c r="B267" s="21" t="s">
        <v>249</v>
      </c>
      <c r="C267" s="22" t="s">
        <v>250</v>
      </c>
      <c r="D267" s="24">
        <v>60000</v>
      </c>
      <c r="E267" s="24">
        <v>60000</v>
      </c>
      <c r="F267" s="24">
        <v>52899.64</v>
      </c>
      <c r="G267" s="45">
        <f t="shared" si="24"/>
        <v>0.88166066666666665</v>
      </c>
    </row>
    <row r="268" spans="1:7" x14ac:dyDescent="0.25">
      <c r="A268" s="21"/>
      <c r="B268" s="21" t="s">
        <v>181</v>
      </c>
      <c r="C268" s="22" t="s">
        <v>182</v>
      </c>
      <c r="D268" s="24">
        <v>0</v>
      </c>
      <c r="E268" s="24">
        <v>0</v>
      </c>
      <c r="F268" s="24">
        <v>1296</v>
      </c>
      <c r="G268" s="45">
        <v>0</v>
      </c>
    </row>
    <row r="269" spans="1:7" x14ac:dyDescent="0.25">
      <c r="A269" s="21"/>
      <c r="B269" s="21" t="s">
        <v>251</v>
      </c>
      <c r="C269" s="22" t="s">
        <v>252</v>
      </c>
      <c r="D269" s="24">
        <v>0</v>
      </c>
      <c r="E269" s="24">
        <v>0</v>
      </c>
      <c r="F269" s="24">
        <v>142768.79</v>
      </c>
      <c r="G269" s="45">
        <v>0</v>
      </c>
    </row>
    <row r="270" spans="1:7" x14ac:dyDescent="0.25">
      <c r="A270" s="21"/>
      <c r="B270" s="21" t="s">
        <v>253</v>
      </c>
      <c r="C270" s="22" t="s">
        <v>254</v>
      </c>
      <c r="D270" s="24">
        <v>0</v>
      </c>
      <c r="E270" s="24">
        <v>20000</v>
      </c>
      <c r="F270" s="24">
        <v>0</v>
      </c>
      <c r="G270" s="45">
        <f t="shared" si="24"/>
        <v>0</v>
      </c>
    </row>
    <row r="271" spans="1:7" x14ac:dyDescent="0.25">
      <c r="A271" s="21"/>
      <c r="B271" s="21" t="s">
        <v>179</v>
      </c>
      <c r="C271" s="22" t="s">
        <v>180</v>
      </c>
      <c r="D271" s="24">
        <v>95000</v>
      </c>
      <c r="E271" s="24">
        <v>95000</v>
      </c>
      <c r="F271" s="24">
        <v>20116</v>
      </c>
      <c r="G271" s="45">
        <f t="shared" si="24"/>
        <v>0.21174736842105263</v>
      </c>
    </row>
    <row r="272" spans="1:7" x14ac:dyDescent="0.25">
      <c r="A272" s="21"/>
      <c r="B272" s="21" t="s">
        <v>255</v>
      </c>
      <c r="C272" s="22" t="s">
        <v>256</v>
      </c>
      <c r="D272" s="24">
        <v>95000</v>
      </c>
      <c r="E272" s="24">
        <v>95000</v>
      </c>
      <c r="F272" s="24">
        <v>81160</v>
      </c>
      <c r="G272" s="45">
        <f t="shared" si="24"/>
        <v>0.85431578947368425</v>
      </c>
    </row>
    <row r="273" spans="1:7" x14ac:dyDescent="0.25">
      <c r="A273" s="21"/>
      <c r="B273" s="21" t="s">
        <v>229</v>
      </c>
      <c r="C273" s="22" t="s">
        <v>230</v>
      </c>
      <c r="D273" s="24">
        <v>20000</v>
      </c>
      <c r="E273" s="24">
        <v>70000</v>
      </c>
      <c r="F273" s="24">
        <v>66250</v>
      </c>
      <c r="G273" s="45">
        <f t="shared" si="24"/>
        <v>0.9464285714285714</v>
      </c>
    </row>
    <row r="274" spans="1:7" x14ac:dyDescent="0.25">
      <c r="A274" s="21"/>
      <c r="B274" s="21" t="s">
        <v>257</v>
      </c>
      <c r="C274" s="22" t="s">
        <v>258</v>
      </c>
      <c r="D274" s="24">
        <v>4500</v>
      </c>
      <c r="E274" s="24">
        <v>4500</v>
      </c>
      <c r="F274" s="24">
        <v>0</v>
      </c>
      <c r="G274" s="45">
        <f t="shared" si="24"/>
        <v>0</v>
      </c>
    </row>
    <row r="275" spans="1:7" x14ac:dyDescent="0.25">
      <c r="A275" s="21"/>
      <c r="B275" s="21" t="s">
        <v>259</v>
      </c>
      <c r="C275" s="22" t="s">
        <v>260</v>
      </c>
      <c r="D275" s="24">
        <v>0</v>
      </c>
      <c r="E275" s="24">
        <v>0</v>
      </c>
      <c r="F275" s="24">
        <v>24823</v>
      </c>
      <c r="G275" s="45">
        <v>0</v>
      </c>
    </row>
    <row r="276" spans="1:7" x14ac:dyDescent="0.25">
      <c r="A276" s="21"/>
      <c r="B276" s="21" t="s">
        <v>187</v>
      </c>
      <c r="C276" s="22" t="s">
        <v>188</v>
      </c>
      <c r="D276" s="24">
        <v>0</v>
      </c>
      <c r="E276" s="24">
        <v>31000</v>
      </c>
      <c r="F276" s="24">
        <v>31000</v>
      </c>
      <c r="G276" s="45">
        <f t="shared" si="24"/>
        <v>1</v>
      </c>
    </row>
    <row r="277" spans="1:7" x14ac:dyDescent="0.25">
      <c r="A277" s="21"/>
      <c r="B277" s="21" t="s">
        <v>261</v>
      </c>
      <c r="C277" s="22" t="s">
        <v>262</v>
      </c>
      <c r="D277" s="24">
        <v>471000</v>
      </c>
      <c r="E277" s="24">
        <v>471000</v>
      </c>
      <c r="F277" s="24">
        <v>317045.03999999998</v>
      </c>
      <c r="G277" s="45">
        <f t="shared" si="24"/>
        <v>0.6731317197452229</v>
      </c>
    </row>
    <row r="278" spans="1:7" x14ac:dyDescent="0.25">
      <c r="A278" s="21"/>
      <c r="B278" s="21" t="s">
        <v>263</v>
      </c>
      <c r="C278" s="22" t="s">
        <v>264</v>
      </c>
      <c r="D278" s="24">
        <v>17289533</v>
      </c>
      <c r="E278" s="24">
        <v>20283132.539999999</v>
      </c>
      <c r="F278" s="24">
        <v>0</v>
      </c>
      <c r="G278" s="45">
        <f t="shared" si="24"/>
        <v>0</v>
      </c>
    </row>
    <row r="279" spans="1:7" x14ac:dyDescent="0.25">
      <c r="A279" s="21"/>
      <c r="B279" s="21" t="s">
        <v>265</v>
      </c>
      <c r="C279" s="22" t="s">
        <v>266</v>
      </c>
      <c r="D279" s="24">
        <v>100000</v>
      </c>
      <c r="E279" s="24">
        <v>100000</v>
      </c>
      <c r="F279" s="24">
        <v>98276</v>
      </c>
      <c r="G279" s="45">
        <f t="shared" si="24"/>
        <v>0.98275999999999997</v>
      </c>
    </row>
    <row r="280" spans="1:7" x14ac:dyDescent="0.25">
      <c r="A280" s="21"/>
      <c r="B280" s="21" t="s">
        <v>201</v>
      </c>
      <c r="C280" s="22" t="s">
        <v>202</v>
      </c>
      <c r="D280" s="24">
        <v>0</v>
      </c>
      <c r="E280" s="24">
        <v>200000</v>
      </c>
      <c r="F280" s="24">
        <v>0</v>
      </c>
      <c r="G280" s="45">
        <f t="shared" si="24"/>
        <v>0</v>
      </c>
    </row>
    <row r="281" spans="1:7" x14ac:dyDescent="0.25">
      <c r="A281" s="21"/>
      <c r="B281" s="21" t="s">
        <v>126</v>
      </c>
      <c r="C281" s="22" t="s">
        <v>127</v>
      </c>
      <c r="D281" s="24">
        <v>0</v>
      </c>
      <c r="E281" s="24">
        <v>138000</v>
      </c>
      <c r="F281" s="24">
        <v>137756</v>
      </c>
      <c r="G281" s="45">
        <f t="shared" si="24"/>
        <v>0.99823188405797103</v>
      </c>
    </row>
    <row r="282" spans="1:7" x14ac:dyDescent="0.25">
      <c r="A282" s="15" t="s">
        <v>267</v>
      </c>
      <c r="B282" s="15" t="s">
        <v>4</v>
      </c>
      <c r="C282" s="16" t="s">
        <v>268</v>
      </c>
      <c r="D282" s="18">
        <v>0</v>
      </c>
      <c r="E282" s="18">
        <v>10000</v>
      </c>
      <c r="F282" s="18">
        <v>10000</v>
      </c>
      <c r="G282" s="44">
        <f t="shared" ref="G282:G291" si="25">F282/E282</f>
        <v>1</v>
      </c>
    </row>
    <row r="283" spans="1:7" x14ac:dyDescent="0.25">
      <c r="A283" s="21" t="s">
        <v>267</v>
      </c>
      <c r="B283" s="21" t="s">
        <v>179</v>
      </c>
      <c r="C283" s="22" t="s">
        <v>180</v>
      </c>
      <c r="D283" s="24">
        <v>0</v>
      </c>
      <c r="E283" s="24">
        <v>10000</v>
      </c>
      <c r="F283" s="24">
        <v>10000</v>
      </c>
      <c r="G283" s="45">
        <f t="shared" si="25"/>
        <v>1</v>
      </c>
    </row>
    <row r="284" spans="1:7" x14ac:dyDescent="0.25">
      <c r="A284" s="15" t="s">
        <v>114</v>
      </c>
      <c r="B284" s="15" t="s">
        <v>4</v>
      </c>
      <c r="C284" s="16" t="s">
        <v>115</v>
      </c>
      <c r="D284" s="18">
        <v>6515000</v>
      </c>
      <c r="E284" s="18">
        <v>6515000</v>
      </c>
      <c r="F284" s="18">
        <v>4417475.9800000004</v>
      </c>
      <c r="G284" s="44">
        <f t="shared" si="25"/>
        <v>0.6780469654643132</v>
      </c>
    </row>
    <row r="285" spans="1:7" x14ac:dyDescent="0.25">
      <c r="A285" s="21" t="s">
        <v>114</v>
      </c>
      <c r="B285" s="21" t="s">
        <v>269</v>
      </c>
      <c r="C285" s="22" t="s">
        <v>270</v>
      </c>
      <c r="D285" s="24">
        <v>6400000</v>
      </c>
      <c r="E285" s="24">
        <v>6400000</v>
      </c>
      <c r="F285" s="24">
        <v>4324409.58</v>
      </c>
      <c r="G285" s="45">
        <f t="shared" si="25"/>
        <v>0.67568899687500006</v>
      </c>
    </row>
    <row r="286" spans="1:7" x14ac:dyDescent="0.25">
      <c r="A286" s="21" t="s">
        <v>114</v>
      </c>
      <c r="B286" s="21" t="s">
        <v>227</v>
      </c>
      <c r="C286" s="22" t="s">
        <v>228</v>
      </c>
      <c r="D286" s="24">
        <v>115000</v>
      </c>
      <c r="E286" s="24">
        <v>115000</v>
      </c>
      <c r="F286" s="24">
        <v>93066.4</v>
      </c>
      <c r="G286" s="45">
        <f t="shared" si="25"/>
        <v>0.80927304347826079</v>
      </c>
    </row>
    <row r="287" spans="1:7" x14ac:dyDescent="0.25">
      <c r="A287" s="15" t="s">
        <v>271</v>
      </c>
      <c r="B287" s="15" t="s">
        <v>4</v>
      </c>
      <c r="C287" s="16" t="s">
        <v>272</v>
      </c>
      <c r="D287" s="18">
        <v>7200000</v>
      </c>
      <c r="E287" s="18">
        <v>9598730</v>
      </c>
      <c r="F287" s="18">
        <v>9443315</v>
      </c>
      <c r="G287" s="44">
        <f t="shared" si="25"/>
        <v>0.98380879553857647</v>
      </c>
    </row>
    <row r="288" spans="1:7" x14ac:dyDescent="0.25">
      <c r="A288" s="21" t="s">
        <v>271</v>
      </c>
      <c r="B288" s="21" t="s">
        <v>257</v>
      </c>
      <c r="C288" s="22" t="s">
        <v>258</v>
      </c>
      <c r="D288" s="24">
        <v>2000000</v>
      </c>
      <c r="E288" s="24">
        <v>4000000</v>
      </c>
      <c r="F288" s="24">
        <v>3844585</v>
      </c>
      <c r="G288" s="45">
        <f t="shared" si="25"/>
        <v>0.96114624999999998</v>
      </c>
    </row>
    <row r="289" spans="1:7" x14ac:dyDescent="0.25">
      <c r="A289" s="21" t="s">
        <v>271</v>
      </c>
      <c r="B289" s="21" t="s">
        <v>273</v>
      </c>
      <c r="C289" s="22" t="s">
        <v>274</v>
      </c>
      <c r="D289" s="24">
        <v>5200000</v>
      </c>
      <c r="E289" s="24">
        <v>5598730</v>
      </c>
      <c r="F289" s="24">
        <v>5598730</v>
      </c>
      <c r="G289" s="45">
        <f t="shared" si="25"/>
        <v>1</v>
      </c>
    </row>
    <row r="290" spans="1:7" x14ac:dyDescent="0.25">
      <c r="A290" s="15" t="s">
        <v>118</v>
      </c>
      <c r="B290" s="15" t="s">
        <v>4</v>
      </c>
      <c r="C290" s="16" t="s">
        <v>119</v>
      </c>
      <c r="D290" s="18">
        <v>0</v>
      </c>
      <c r="E290" s="18">
        <v>13779.15</v>
      </c>
      <c r="F290" s="18">
        <v>13779.15</v>
      </c>
      <c r="G290" s="44">
        <f t="shared" si="25"/>
        <v>1</v>
      </c>
    </row>
    <row r="291" spans="1:7" x14ac:dyDescent="0.25">
      <c r="A291" s="21" t="s">
        <v>118</v>
      </c>
      <c r="B291" s="21" t="s">
        <v>141</v>
      </c>
      <c r="C291" s="22" t="s">
        <v>142</v>
      </c>
      <c r="D291" s="24">
        <v>0</v>
      </c>
      <c r="E291" s="24">
        <v>13779.15</v>
      </c>
      <c r="F291" s="24">
        <v>13779.15</v>
      </c>
      <c r="G291" s="45">
        <f t="shared" si="25"/>
        <v>1</v>
      </c>
    </row>
    <row r="292" spans="1:7" ht="24.75" x14ac:dyDescent="0.25">
      <c r="A292" s="31" t="s">
        <v>279</v>
      </c>
      <c r="B292" s="32">
        <v>8901</v>
      </c>
      <c r="C292" s="33" t="s">
        <v>280</v>
      </c>
      <c r="D292" s="34">
        <v>0</v>
      </c>
      <c r="E292" s="34">
        <v>0</v>
      </c>
      <c r="F292" s="34">
        <v>143655.25</v>
      </c>
      <c r="G292" s="35"/>
    </row>
    <row r="293" spans="1:7" x14ac:dyDescent="0.25">
      <c r="A293" s="47" t="s">
        <v>278</v>
      </c>
      <c r="B293" s="47" t="s">
        <v>4</v>
      </c>
      <c r="C293" s="48" t="s">
        <v>4</v>
      </c>
      <c r="D293" s="49">
        <v>237840784</v>
      </c>
      <c r="E293" s="49">
        <v>261930850.75</v>
      </c>
      <c r="F293" s="49">
        <f>F2+F6+F9+F11+F15+F20+F23+F29+F37+F40+F59+F65+F71+F76+F78+F87+F89+F98+F103+F117+F131+F133+F139+F141+F147+F149+F154+F158+F160+F167+F169+F172+F187+F189+F211+F213+F225+F233+F239+F282+F284+F287+F290+F292</f>
        <v>167730383.91999999</v>
      </c>
      <c r="G293" s="50">
        <f>F293/E293</f>
        <v>0.64036131459783752</v>
      </c>
    </row>
    <row r="295" spans="1:7" x14ac:dyDescent="0.25">
      <c r="F295" s="51"/>
    </row>
    <row r="296" spans="1:7" x14ac:dyDescent="0.25">
      <c r="F296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43BAD-C67E-4253-BBA6-1E483339CB6C}">
  <dimension ref="A1:C11"/>
  <sheetViews>
    <sheetView workbookViewId="0">
      <selection activeCell="C12" sqref="C12"/>
    </sheetView>
  </sheetViews>
  <sheetFormatPr defaultRowHeight="15" x14ac:dyDescent="0.25"/>
  <cols>
    <col min="1" max="1" width="11.140625" style="57" customWidth="1"/>
    <col min="2" max="2" width="40.28515625" style="57" customWidth="1"/>
    <col min="3" max="3" width="15.42578125" style="57" customWidth="1"/>
    <col min="4" max="16384" width="9.140625" style="57"/>
  </cols>
  <sheetData>
    <row r="1" spans="1:3" ht="15.75" thickBot="1" x14ac:dyDescent="0.3">
      <c r="A1" s="54" t="s">
        <v>284</v>
      </c>
      <c r="B1" s="55" t="s">
        <v>285</v>
      </c>
      <c r="C1" s="56" t="s">
        <v>286</v>
      </c>
    </row>
    <row r="2" spans="1:3" ht="15.75" thickTop="1" x14ac:dyDescent="0.25">
      <c r="A2" s="58" t="s">
        <v>287</v>
      </c>
      <c r="B2" s="59" t="s">
        <v>288</v>
      </c>
      <c r="C2" s="60">
        <v>25353302.620000001</v>
      </c>
    </row>
    <row r="3" spans="1:3" x14ac:dyDescent="0.25">
      <c r="A3" s="58" t="s">
        <v>289</v>
      </c>
      <c r="B3" s="58" t="s">
        <v>290</v>
      </c>
      <c r="C3" s="61">
        <v>237515</v>
      </c>
    </row>
    <row r="4" spans="1:3" x14ac:dyDescent="0.25">
      <c r="A4" s="58" t="s">
        <v>291</v>
      </c>
      <c r="B4" s="58" t="s">
        <v>292</v>
      </c>
      <c r="C4" s="61">
        <v>385.8</v>
      </c>
    </row>
    <row r="5" spans="1:3" x14ac:dyDescent="0.25">
      <c r="A5" s="58" t="s">
        <v>293</v>
      </c>
      <c r="B5" s="58" t="s">
        <v>294</v>
      </c>
      <c r="C5" s="62">
        <v>0</v>
      </c>
    </row>
    <row r="6" spans="1:3" x14ac:dyDescent="0.25">
      <c r="A6" s="58" t="s">
        <v>295</v>
      </c>
      <c r="B6" s="58" t="s">
        <v>296</v>
      </c>
      <c r="C6" s="61">
        <v>105000</v>
      </c>
    </row>
    <row r="7" spans="1:3" x14ac:dyDescent="0.25">
      <c r="A7" s="63" t="s">
        <v>297</v>
      </c>
      <c r="B7" s="58" t="s">
        <v>298</v>
      </c>
      <c r="C7" s="61">
        <v>2133905.2200000002</v>
      </c>
    </row>
    <row r="8" spans="1:3" x14ac:dyDescent="0.25">
      <c r="A8" s="63" t="s">
        <v>299</v>
      </c>
      <c r="B8" s="58" t="s">
        <v>300</v>
      </c>
      <c r="C8" s="61">
        <v>102051.66</v>
      </c>
    </row>
    <row r="9" spans="1:3" x14ac:dyDescent="0.25">
      <c r="A9" s="58" t="s">
        <v>301</v>
      </c>
      <c r="B9" s="58" t="s">
        <v>302</v>
      </c>
      <c r="C9" s="61">
        <v>12514187.130000001</v>
      </c>
    </row>
    <row r="10" spans="1:3" ht="15.75" thickBot="1" x14ac:dyDescent="0.3">
      <c r="A10" s="64" t="s">
        <v>303</v>
      </c>
      <c r="B10" s="64" t="s">
        <v>304</v>
      </c>
      <c r="C10" s="65">
        <v>151816.26999999999</v>
      </c>
    </row>
    <row r="11" spans="1:3" ht="15.75" thickTop="1" x14ac:dyDescent="0.25">
      <c r="A11" s="66" t="s">
        <v>283</v>
      </c>
      <c r="B11" s="66"/>
      <c r="C11" s="67">
        <f>SUM(C2:C10)</f>
        <v>40598163.700000003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5C4D-BF26-4AE4-ADBE-79276AC1769D}">
  <dimension ref="A1:F10"/>
  <sheetViews>
    <sheetView workbookViewId="0">
      <selection activeCell="E11" sqref="E11"/>
    </sheetView>
  </sheetViews>
  <sheetFormatPr defaultRowHeight="15" x14ac:dyDescent="0.25"/>
  <cols>
    <col min="1" max="3" width="9.140625" style="57"/>
    <col min="4" max="4" width="23.42578125" style="57" customWidth="1"/>
    <col min="5" max="5" width="20" style="57" customWidth="1"/>
    <col min="6" max="6" width="37.140625" style="57" customWidth="1"/>
    <col min="7" max="16384" width="9.140625" style="57"/>
  </cols>
  <sheetData>
    <row r="1" spans="1:6" ht="15.75" thickBot="1" x14ac:dyDescent="0.3">
      <c r="A1" s="68" t="s">
        <v>305</v>
      </c>
      <c r="B1" s="69" t="s">
        <v>306</v>
      </c>
      <c r="C1" s="69" t="s">
        <v>307</v>
      </c>
      <c r="D1" s="70" t="s">
        <v>308</v>
      </c>
      <c r="E1" s="70" t="s">
        <v>309</v>
      </c>
      <c r="F1" s="71" t="s">
        <v>310</v>
      </c>
    </row>
    <row r="2" spans="1:6" ht="15.75" thickTop="1" x14ac:dyDescent="0.25">
      <c r="A2" s="58" t="s">
        <v>263</v>
      </c>
      <c r="B2" s="58" t="s">
        <v>110</v>
      </c>
      <c r="C2" s="58" t="s">
        <v>4</v>
      </c>
      <c r="D2" s="72">
        <f>3364533-150000-75000-220000-100000+55000</f>
        <v>2874533</v>
      </c>
      <c r="E2" s="72">
        <f>E10-(SUM(E3:E9))</f>
        <v>6118132.5399999991</v>
      </c>
      <c r="F2" s="73" t="s">
        <v>311</v>
      </c>
    </row>
    <row r="3" spans="1:6" x14ac:dyDescent="0.25">
      <c r="A3" s="58" t="s">
        <v>263</v>
      </c>
      <c r="B3" s="58" t="s">
        <v>110</v>
      </c>
      <c r="C3" s="58">
        <v>170</v>
      </c>
      <c r="D3" s="72">
        <f>7320000+75000</f>
        <v>7395000</v>
      </c>
      <c r="E3" s="72">
        <v>7395000</v>
      </c>
      <c r="F3" s="73" t="s">
        <v>312</v>
      </c>
    </row>
    <row r="4" spans="1:6" x14ac:dyDescent="0.25">
      <c r="A4" s="58" t="s">
        <v>263</v>
      </c>
      <c r="B4" s="58" t="s">
        <v>110</v>
      </c>
      <c r="C4" s="58">
        <v>171</v>
      </c>
      <c r="D4" s="72">
        <f>5000000</f>
        <v>5000000</v>
      </c>
      <c r="E4" s="72">
        <v>5000000</v>
      </c>
      <c r="F4" s="73" t="s">
        <v>313</v>
      </c>
    </row>
    <row r="5" spans="1:6" x14ac:dyDescent="0.25">
      <c r="A5" s="58" t="s">
        <v>263</v>
      </c>
      <c r="B5" s="58" t="s">
        <v>110</v>
      </c>
      <c r="C5" s="58">
        <v>172</v>
      </c>
      <c r="D5" s="72">
        <f>810000</f>
        <v>810000</v>
      </c>
      <c r="E5" s="72">
        <v>810000</v>
      </c>
      <c r="F5" s="58" t="s">
        <v>314</v>
      </c>
    </row>
    <row r="6" spans="1:6" x14ac:dyDescent="0.25">
      <c r="A6" s="58" t="s">
        <v>263</v>
      </c>
      <c r="B6" s="58" t="s">
        <v>110</v>
      </c>
      <c r="C6" s="58">
        <v>173</v>
      </c>
      <c r="D6" s="72">
        <f>500000</f>
        <v>500000</v>
      </c>
      <c r="E6" s="72">
        <v>250000</v>
      </c>
      <c r="F6" s="58" t="s">
        <v>315</v>
      </c>
    </row>
    <row r="7" spans="1:6" x14ac:dyDescent="0.25">
      <c r="A7" s="58" t="s">
        <v>263</v>
      </c>
      <c r="B7" s="58" t="s">
        <v>110</v>
      </c>
      <c r="C7" s="58">
        <v>174</v>
      </c>
      <c r="D7" s="72">
        <f>200000</f>
        <v>200000</v>
      </c>
      <c r="E7" s="72">
        <v>200000</v>
      </c>
      <c r="F7" s="58" t="s">
        <v>316</v>
      </c>
    </row>
    <row r="8" spans="1:6" ht="26.25" x14ac:dyDescent="0.25">
      <c r="A8" s="58" t="s">
        <v>263</v>
      </c>
      <c r="B8" s="58" t="s">
        <v>110</v>
      </c>
      <c r="C8" s="58">
        <v>175</v>
      </c>
      <c r="D8" s="72">
        <f>500000</f>
        <v>500000</v>
      </c>
      <c r="E8" s="72">
        <v>500000</v>
      </c>
      <c r="F8" s="74" t="s">
        <v>317</v>
      </c>
    </row>
    <row r="9" spans="1:6" ht="15.75" thickBot="1" x14ac:dyDescent="0.3">
      <c r="A9" s="58" t="s">
        <v>263</v>
      </c>
      <c r="B9" s="58" t="s">
        <v>110</v>
      </c>
      <c r="C9" s="58">
        <v>176</v>
      </c>
      <c r="D9" s="75">
        <f>10000</f>
        <v>10000</v>
      </c>
      <c r="E9" s="75">
        <v>10000</v>
      </c>
      <c r="F9" s="58" t="s">
        <v>318</v>
      </c>
    </row>
    <row r="10" spans="1:6" ht="15.75" thickTop="1" x14ac:dyDescent="0.25">
      <c r="A10" s="76"/>
      <c r="B10" s="77"/>
      <c r="C10" s="77"/>
      <c r="D10" s="78">
        <f>SUM(D2:D9)</f>
        <v>17289533</v>
      </c>
      <c r="E10" s="78">
        <v>20283132.539999999</v>
      </c>
      <c r="F10" s="7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E45D-9CC7-4BA8-B3B2-FC44D28B21E3}">
  <dimension ref="A1:D4"/>
  <sheetViews>
    <sheetView workbookViewId="0">
      <selection activeCell="D34" sqref="D34"/>
    </sheetView>
  </sheetViews>
  <sheetFormatPr defaultRowHeight="15" x14ac:dyDescent="0.25"/>
  <cols>
    <col min="1" max="1" width="9.140625" style="57"/>
    <col min="2" max="2" width="37.5703125" style="57" customWidth="1"/>
    <col min="3" max="3" width="21" style="57" customWidth="1"/>
    <col min="4" max="4" width="18" style="57" customWidth="1"/>
    <col min="5" max="16384" width="9.140625" style="57"/>
  </cols>
  <sheetData>
    <row r="1" spans="1:4" ht="15.75" thickBot="1" x14ac:dyDescent="0.3">
      <c r="A1" s="54" t="s">
        <v>284</v>
      </c>
      <c r="B1" s="55" t="s">
        <v>285</v>
      </c>
      <c r="C1" s="79" t="s">
        <v>319</v>
      </c>
      <c r="D1" s="79" t="s">
        <v>286</v>
      </c>
    </row>
    <row r="2" spans="1:4" ht="15.75" thickTop="1" x14ac:dyDescent="0.25">
      <c r="A2" s="58" t="s">
        <v>320</v>
      </c>
      <c r="B2" s="59" t="s">
        <v>321</v>
      </c>
      <c r="C2" s="80">
        <v>833333.4</v>
      </c>
      <c r="D2" s="80">
        <v>-69044546.700000003</v>
      </c>
    </row>
    <row r="3" spans="1:4" ht="15.75" thickBot="1" x14ac:dyDescent="0.3">
      <c r="A3" s="64" t="s">
        <v>322</v>
      </c>
      <c r="B3" s="64" t="s">
        <v>323</v>
      </c>
      <c r="C3" s="81">
        <v>373083.4</v>
      </c>
      <c r="D3" s="81">
        <v>-31367168.32</v>
      </c>
    </row>
    <row r="4" spans="1:4" ht="15.75" thickTop="1" x14ac:dyDescent="0.25">
      <c r="A4" s="66"/>
      <c r="B4" s="66"/>
      <c r="C4" s="82">
        <f>SUM(C2:C3)</f>
        <v>1206416.8</v>
      </c>
      <c r="D4" s="82">
        <f>SUM(D2:D3)</f>
        <v>-100411715.02000001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I. Rozpočtové příjmy</vt:lpstr>
      <vt:lpstr>II. Rozpočtové výdaje</vt:lpstr>
      <vt:lpstr>III. Stavy bankovních účtů</vt:lpstr>
      <vt:lpstr>IV. Rezerva</vt:lpstr>
      <vt:lpstr>V. Stavy úvěrových účtů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Skálová Markéta</cp:lastModifiedBy>
  <dcterms:created xsi:type="dcterms:W3CDTF">2023-10-06T08:51:13Z</dcterms:created>
  <dcterms:modified xsi:type="dcterms:W3CDTF">2023-10-09T12:30:10Z</dcterms:modified>
</cp:coreProperties>
</file>